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'BalanceSheet'!$A$1:$F$67</definedName>
    <definedName name="_xlnm.Print_Area" localSheetId="4">'Cashflow'!$A$1:$G$93</definedName>
    <definedName name="_xlnm.Print_Area" localSheetId="1">'Income Statement'!$A$1:$I$42</definedName>
    <definedName name="_xlnm.Print_Area" localSheetId="5">'notes'!$A$1:$N$322</definedName>
    <definedName name="_xlnm.Print_Area" localSheetId="3">'Stat of Equity'!$A$1:$M$38</definedName>
    <definedName name="_xlnm.Print_Titles" localSheetId="4">'Cashflow'!$1:$3</definedName>
    <definedName name="_xlnm.Print_Titles" localSheetId="5">'notes'!$1:$5</definedName>
    <definedName name="TextRefCopyRangeCount" hidden="1">1</definedName>
  </definedNames>
  <calcPr fullCalcOnLoad="1" iterate="1" iterateCount="1" iterateDelta="0.001"/>
</workbook>
</file>

<file path=xl/sharedStrings.xml><?xml version="1.0" encoding="utf-8"?>
<sst xmlns="http://schemas.openxmlformats.org/spreadsheetml/2006/main" count="414" uniqueCount="259">
  <si>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</si>
  <si>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</si>
  <si>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</si>
  <si>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</si>
  <si>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</si>
  <si>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</si>
  <si>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</si>
  <si>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</si>
  <si>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</si>
  <si>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</si>
  <si>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</si>
  <si>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</si>
  <si>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</si>
  <si>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</si>
  <si>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</si>
  <si>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</si>
  <si>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</si>
  <si>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</si>
  <si>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</si>
  <si>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</si>
  <si>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Proceeds from disposal of property, plant and equipment</t>
  </si>
  <si>
    <t>QUARTER</t>
  </si>
  <si>
    <t>1.</t>
  </si>
  <si>
    <t>2.</t>
  </si>
  <si>
    <t>3.</t>
  </si>
  <si>
    <t>4.</t>
  </si>
  <si>
    <t>5.</t>
  </si>
  <si>
    <t>6.</t>
  </si>
  <si>
    <t>7.</t>
  </si>
  <si>
    <t>Basic earnings per share (sen)</t>
  </si>
  <si>
    <t>Taxation</t>
  </si>
  <si>
    <t>Finance costs paid</t>
  </si>
  <si>
    <t>Share</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</si>
  <si>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</si>
  <si>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</si>
  <si>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</si>
  <si>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</si>
  <si>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</si>
  <si>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</si>
  <si>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</si>
  <si>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</si>
  <si>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</si>
  <si>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</si>
  <si>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</si>
  <si>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</si>
  <si>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</si>
  <si>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</si>
  <si>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</si>
  <si>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</si>
  <si>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</si>
  <si>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</si>
  <si>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</si>
  <si>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</si>
  <si>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</si>
  <si>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</si>
  <si>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</si>
  <si>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</si>
  <si>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</si>
  <si>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</si>
  <si>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</si>
  <si>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</si>
  <si>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</si>
  <si>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</si>
  <si>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</si>
  <si>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</si>
  <si>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</si>
  <si>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</si>
  <si>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</si>
  <si>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</si>
  <si>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</si>
  <si>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</si>
  <si>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</si>
  <si>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</si>
  <si>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</si>
  <si>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</si>
  <si>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</si>
  <si>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</si>
  <si>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</si>
  <si>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</si>
  <si>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</si>
  <si>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</si>
  <si>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</si>
  <si>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</si>
  <si>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</si>
  <si>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</si>
  <si>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</si>
  <si>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</si>
  <si>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</si>
  <si>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Taxation:</t>
  </si>
  <si>
    <t>Deferred taxation:</t>
  </si>
  <si>
    <t>a.</t>
  </si>
  <si>
    <t>INDIVIDUAL</t>
  </si>
  <si>
    <t>b.</t>
  </si>
  <si>
    <t>c.</t>
  </si>
  <si>
    <t>STATUS OF CORPORATE PROPOSALS ANNOUNCED</t>
  </si>
  <si>
    <t>Short</t>
  </si>
  <si>
    <t>Term</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</si>
  <si>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</si>
  <si>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</si>
  <si>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</si>
  <si>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</si>
  <si>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</si>
  <si>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</si>
  <si>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</si>
  <si>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</si>
  <si>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</si>
  <si>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</si>
  <si>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</si>
  <si>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</si>
  <si>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</si>
  <si>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</si>
  <si>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</si>
  <si>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</si>
  <si>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</si>
  <si>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</si>
  <si>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</si>
  <si>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</si>
  <si>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</si>
  <si>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</si>
  <si>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 xml:space="preserve">   Equity holders of the Company</t>
  </si>
  <si>
    <t>CONDENSED BALANCE SHEETS</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</si>
  <si>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</si>
  <si>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</si>
  <si>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</si>
  <si>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</si>
  <si>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</si>
  <si>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</si>
  <si>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</si>
  <si>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</si>
  <si>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SEASONAL OR CYCLICAL FACTORS</t>
  </si>
  <si>
    <t xml:space="preserve">        At cost</t>
  </si>
  <si>
    <t xml:space="preserve">        At carrying/book value</t>
  </si>
  <si>
    <t xml:space="preserve">        At market value</t>
  </si>
  <si>
    <t>Secured:</t>
  </si>
  <si>
    <t>Unsecured:</t>
  </si>
  <si>
    <t xml:space="preserve">Weighted average number of </t>
  </si>
  <si>
    <t>Long</t>
  </si>
  <si>
    <t>Interest expense applicable to revenue</t>
  </si>
  <si>
    <t>External sales</t>
  </si>
  <si>
    <t>Intersegment sales</t>
  </si>
  <si>
    <t>Total revenue</t>
  </si>
  <si>
    <t>Diluted (sen)</t>
  </si>
  <si>
    <t>Hire-purchase payables</t>
  </si>
  <si>
    <t>Other payables and accrued expenses</t>
  </si>
  <si>
    <t>NET ASSETS PER SHARE (RM)</t>
  </si>
  <si>
    <t>Property, plant and equipment written off</t>
  </si>
  <si>
    <t>Proceeds from issuance of private placement shares</t>
  </si>
  <si>
    <t>Issuance of private placement shares</t>
  </si>
  <si>
    <t xml:space="preserve">Share issuance expenses </t>
  </si>
  <si>
    <t>CONDENSED STATEMENTS OF CHANGES IN EQUITY</t>
  </si>
  <si>
    <t xml:space="preserve">  recognised directly in equity</t>
  </si>
  <si>
    <t>CONDENSED CASH FLOW STATEMENTS</t>
  </si>
  <si>
    <t>CONDENSED CASH FLOW STATEMENTS (CONT'D)</t>
  </si>
  <si>
    <t>SEGMENTAL INFORMATION</t>
  </si>
  <si>
    <t>OFF-BALANCE SHEET FINANCIAL INSTRUMENTS</t>
  </si>
  <si>
    <t>Other receivables, deposits and prepaid expenses</t>
  </si>
  <si>
    <t xml:space="preserve">     Included within short term investments:</t>
  </si>
  <si>
    <t>TOTAL EQUITY AND LIABILITIES</t>
  </si>
  <si>
    <t>Loan receivables</t>
  </si>
  <si>
    <t>Taxes refunded</t>
  </si>
  <si>
    <t xml:space="preserve">  attributable to equity </t>
  </si>
  <si>
    <t>DEBT AND EQUITY SECURITIES</t>
  </si>
  <si>
    <t>Non-</t>
  </si>
  <si>
    <t xml:space="preserve">CHANGES IN SIGNIFICANT ACCOUNTING POLICIES </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</si>
  <si>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</si>
  <si>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</si>
  <si>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</si>
  <si>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</si>
  <si>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</si>
  <si>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</si>
  <si>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</si>
  <si>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</si>
  <si>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</si>
  <si>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</si>
  <si>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</si>
  <si>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</si>
  <si>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</si>
  <si>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</si>
  <si>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</si>
  <si>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</si>
  <si>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</si>
  <si>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</si>
  <si>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</si>
  <si>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</si>
  <si>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TAXATION</t>
  </si>
  <si>
    <t>AUDITORS' REPORT ON PRECEDING ANNUAL AUDITED FINANCIAL STATEMENTS</t>
  </si>
  <si>
    <t>UNQUOTED INVESTMENTS AND/OR PROPERTIES</t>
  </si>
  <si>
    <t>RCE Capital Berhad (Company No. 2444-M)</t>
  </si>
  <si>
    <t xml:space="preserve">Basic earnings per share </t>
  </si>
  <si>
    <t>(sen)</t>
  </si>
  <si>
    <t xml:space="preserve">  ordinary shares in issue </t>
  </si>
  <si>
    <t>(unit'000)</t>
  </si>
  <si>
    <t xml:space="preserve">  holders of the Company </t>
  </si>
  <si>
    <t>(RM'000)</t>
  </si>
  <si>
    <t>Reserve</t>
  </si>
  <si>
    <t>Repayment of finance lease payables</t>
  </si>
  <si>
    <t>Repayment of hire-purchase payables</t>
  </si>
  <si>
    <t>Drawdown of revolving credits</t>
  </si>
  <si>
    <t>Short term investments</t>
  </si>
  <si>
    <t>Repayment of revolving credits</t>
  </si>
  <si>
    <t>Investment properties</t>
  </si>
  <si>
    <t xml:space="preserve">  and investment properties</t>
  </si>
  <si>
    <t xml:space="preserve">  Underprovision in prior year</t>
  </si>
  <si>
    <t xml:space="preserve">   equipment and investment properties</t>
  </si>
  <si>
    <t>Dividend income</t>
  </si>
  <si>
    <t>(Increase)/Decrease in working capital:</t>
  </si>
  <si>
    <t>Dividend received</t>
  </si>
  <si>
    <t>Redemption of bonds and MTNs</t>
  </si>
  <si>
    <t>Redemption of CPs</t>
  </si>
  <si>
    <t>Proceeds from issuance of ABS</t>
  </si>
  <si>
    <t>Redemption of ABS</t>
  </si>
  <si>
    <t>Loss on early redemption of MTNs</t>
  </si>
  <si>
    <t>Amortisation of discount on MTNs</t>
  </si>
  <si>
    <t>31.03.2009</t>
  </si>
  <si>
    <t>FINANCIAL YEAR COMPRISE THE FOLLOWING:</t>
  </si>
  <si>
    <t>Redemption of ABS upon maturity</t>
  </si>
  <si>
    <t xml:space="preserve">Issuance of ABS </t>
  </si>
  <si>
    <t>Redemption of CPs upon maturity</t>
  </si>
  <si>
    <t xml:space="preserve">Early redemption of MTNs </t>
  </si>
  <si>
    <t>- Asset-backed securities</t>
  </si>
  <si>
    <t>- Fixed rate medium term notes</t>
  </si>
  <si>
    <t>- Revolving credits</t>
  </si>
  <si>
    <t>- Fixed rate serial bonds</t>
  </si>
  <si>
    <t>- Term loan</t>
  </si>
  <si>
    <t>- Underwritten commercial papers</t>
  </si>
  <si>
    <t>- Fixed rate term loans</t>
  </si>
  <si>
    <t>- Bankers' acceptances</t>
  </si>
  <si>
    <t>- Overdraft</t>
  </si>
  <si>
    <t>- Trust receipts</t>
  </si>
  <si>
    <t>PERIOD ENDED 30 JUNE 2009</t>
  </si>
  <si>
    <r>
      <t>for 1</t>
    </r>
    <r>
      <rPr>
        <b/>
        <vertAlign val="superscript"/>
        <sz val="12"/>
        <rFont val="Times New Roman"/>
        <family val="1"/>
      </rPr>
      <t>st</t>
    </r>
    <r>
      <rPr>
        <b/>
        <sz val="12"/>
        <rFont val="Times New Roman"/>
        <family val="1"/>
      </rPr>
      <t xml:space="preserve"> Quarter Ended 30 June 2009 </t>
    </r>
  </si>
  <si>
    <r>
      <t>for 1</t>
    </r>
    <r>
      <rPr>
        <b/>
        <vertAlign val="superscript"/>
        <sz val="12"/>
        <rFont val="Times New Roman"/>
        <family val="1"/>
      </rPr>
      <t>st</t>
    </r>
    <r>
      <rPr>
        <b/>
        <sz val="12"/>
        <rFont val="Times New Roman"/>
        <family val="1"/>
      </rPr>
      <t xml:space="preserve"> Quarter Ended 30 June 2009</t>
    </r>
  </si>
  <si>
    <t>30.06.2009</t>
  </si>
  <si>
    <t>30.06.2008</t>
  </si>
  <si>
    <t>Profit for the financial period</t>
  </si>
  <si>
    <t>As at 1 April 2009</t>
  </si>
  <si>
    <t>As at 30 June 2008</t>
  </si>
  <si>
    <t>As at 30 June 2009</t>
  </si>
  <si>
    <t>Proposed Private Placement Exercise</t>
  </si>
  <si>
    <t>Proposed Establishment of an Employees' Share Option Scheme ("ESOS")</t>
  </si>
  <si>
    <t>Increase/(Decrease) in working capital:</t>
  </si>
  <si>
    <t>Cash and cash equivalents at beginning of financial period</t>
  </si>
  <si>
    <t>Cash and cash equivalents at end of financial period</t>
  </si>
  <si>
    <t>Included within other investment:</t>
  </si>
  <si>
    <t>Repayment of term loan</t>
  </si>
  <si>
    <t xml:space="preserve">     Included within short term </t>
  </si>
  <si>
    <t xml:space="preserve">       investments:</t>
  </si>
  <si>
    <t xml:space="preserve">          Purchase consideration</t>
  </si>
  <si>
    <t xml:space="preserve">          Sales proceeds</t>
  </si>
  <si>
    <t xml:space="preserve">          Gain on disposal</t>
  </si>
  <si>
    <t>Proceeds from disposal of short term investments</t>
  </si>
  <si>
    <t>DIVIDEND</t>
  </si>
  <si>
    <t>7 August 2009</t>
  </si>
  <si>
    <t>MATERIAL EVENTS SUBSEQUENT TO THE BALANCE SHEET DATE</t>
  </si>
  <si>
    <t>REVIEW OF PERFORMANCE</t>
  </si>
  <si>
    <t>CHANGES IN CONTINGENT LIABILITIES AND CONTINGENT ASSETS</t>
  </si>
  <si>
    <t>GROUP BORROWINGS AND DEBT SECURITIES</t>
  </si>
  <si>
    <t>CHANGES IN MATERIAL LITIGATION</t>
  </si>
  <si>
    <t>MATERIAL CHANGE IN RESULTS OF CURRENT QUARTER COMPARED WITH PRECEDING QUARTER</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</si>
</sst>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 numFmtId="198" formatCode="[$-409]h:mm:ss\ AM/PM"/>
    <numFmt numFmtId="199" formatCode="00000"/>
    <numFmt numFmtId="200" formatCode="#,##0.0000,_);\(#,##0.0000,\)"/>
    <numFmt numFmtId="201" formatCode="#,##0.00000,_);\(#,##0.00000,\)"/>
    <numFmt numFmtId="202" formatCode="0.0%"/>
    <numFmt numFmtId="203" formatCode="#\ ?/2"/>
    <numFmt numFmtId="204" formatCode="#\ ??/16"/>
    <numFmt numFmtId="205" formatCode="#\ ?/10"/>
    <numFmt numFmtId="206" formatCode="_(* #,##0.000_);_(* \(#,##0.000\);_(* &quot;-&quot;??_);_(@_)"/>
    <numFmt numFmtId="207" formatCode="_(* #,##0.0000_);_(* \(#,##0.0000\);_(* &quot;-&quot;??_);_(@_)"/>
    <numFmt numFmtId="208" formatCode="_(* #,##0.00000_);_(* \(#,##0.00000\);_(* &quot;-&quot;??_);_(@_)"/>
    <numFmt numFmtId="209" formatCode="_(* #,##0.00000_);_(* \(#,##0.00000\);_(* &quot;-&quot;?????_);_(@_)"/>
    <numFmt numFmtId="210" formatCode="_(* #,##0.000000_);_(* \(#,##0.000000\);_(* &quot;-&quot;??_);_(@_)"/>
    <numFmt numFmtId="211" formatCode="_(* #,##0.0000000_);_(* \(#,##0.0000000\);_(* &quot;-&quot;??_);_(@_)"/>
    <numFmt numFmtId="212" formatCode="_(* #,##0.00000000_);_(* \(#,##0.00000000\);_(* &quot;-&quot;??_);_(@_)"/>
    <numFmt numFmtId="213" formatCode="_(* #,##0.00000000_);_(* \(#,##0.00000000\);_(* &quot;-&quot;????????_);_(@_)"/>
    <numFmt numFmtId="214" formatCode="[$-409]d\-mmm\-yy;@"/>
  </numFmts>
  <fonts count="50">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b/>
      <vertAlign val="superscript"/>
      <sz val="12"/>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4"/>
      <color indexed="10"/>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7"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5" fillId="20"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7" fillId="0" borderId="9" applyProtection="0">
      <alignment/>
    </xf>
    <xf numFmtId="0" fontId="47" fillId="0" borderId="0" applyNumberFormat="0" applyFill="0" applyBorder="0" applyAlignment="0" applyProtection="0"/>
  </cellStyleXfs>
  <cellXfs count="506">
    <xf numFmtId="0" fontId="0" fillId="0" borderId="0" xfId="0" applyAlignment="1">
      <alignment/>
    </xf>
    <xf numFmtId="0" fontId="11" fillId="0" borderId="0" xfId="0" applyFont="1" applyAlignment="1">
      <alignment horizontal="centerContinuous"/>
    </xf>
    <xf numFmtId="0" fontId="17" fillId="0" borderId="0" xfId="0" applyFont="1" applyAlignment="1">
      <alignment/>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4" fontId="20" fillId="0" borderId="0" xfId="42" applyNumberFormat="1" applyFont="1" applyBorder="1" applyAlignment="1">
      <alignment horizontal="right"/>
    </xf>
    <xf numFmtId="184" fontId="20" fillId="0" borderId="0" xfId="42" applyNumberFormat="1" applyFont="1" applyAlignment="1">
      <alignment horizontal="right"/>
    </xf>
    <xf numFmtId="0" fontId="20" fillId="0" borderId="0" xfId="73" applyFont="1" applyBorder="1">
      <alignment/>
      <protection/>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Font="1" applyAlignment="1">
      <alignment horizontal="right"/>
    </xf>
    <xf numFmtId="184" fontId="24" fillId="0" borderId="0"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0" fillId="0" borderId="9" xfId="42" applyNumberFormat="1" applyFont="1" applyBorder="1" applyAlignment="1">
      <alignment horizontal="right"/>
    </xf>
    <xf numFmtId="178" fontId="20" fillId="0" borderId="0" xfId="42" applyNumberFormat="1" applyFont="1" applyAlignment="1">
      <alignment/>
    </xf>
    <xf numFmtId="0" fontId="24"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4" fontId="20" fillId="0" borderId="16" xfId="42" applyNumberFormat="1" applyFont="1" applyBorder="1" applyAlignment="1">
      <alignment horizontal="right"/>
    </xf>
    <xf numFmtId="171" fontId="20" fillId="0" borderId="0" xfId="42" applyFont="1" applyBorder="1" applyAlignment="1">
      <alignment horizontal="right"/>
    </xf>
    <xf numFmtId="184" fontId="20" fillId="0" borderId="17"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4" fontId="20" fillId="0" borderId="18" xfId="75" applyNumberFormat="1" applyFont="1" applyBorder="1" applyAlignment="1">
      <alignment horizontal="right"/>
      <protection/>
    </xf>
    <xf numFmtId="184" fontId="20" fillId="0" borderId="19" xfId="75" applyNumberFormat="1" applyFont="1" applyBorder="1" applyAlignment="1">
      <alignment horizontal="right"/>
      <protection/>
    </xf>
    <xf numFmtId="184" fontId="20" fillId="0" borderId="20" xfId="75" applyNumberFormat="1" applyFont="1" applyBorder="1" applyAlignment="1">
      <alignment horizontal="right"/>
      <protection/>
    </xf>
    <xf numFmtId="184" fontId="20" fillId="0" borderId="21" xfId="42" applyNumberFormat="1" applyFont="1" applyBorder="1" applyAlignment="1">
      <alignment horizontal="right"/>
    </xf>
    <xf numFmtId="171" fontId="20" fillId="0" borderId="9" xfId="42" applyFont="1" applyBorder="1" applyAlignment="1">
      <alignment horizontal="right"/>
    </xf>
    <xf numFmtId="184" fontId="20" fillId="0" borderId="22" xfId="42" applyNumberFormat="1" applyFont="1" applyBorder="1" applyAlignment="1">
      <alignment horizontal="right"/>
    </xf>
    <xf numFmtId="184" fontId="24" fillId="0" borderId="0" xfId="42" applyNumberFormat="1" applyFont="1" applyFill="1" applyAlignment="1">
      <alignment/>
    </xf>
    <xf numFmtId="184" fontId="20" fillId="0" borderId="0" xfId="42" applyNumberFormat="1" applyFont="1" applyAlignment="1">
      <alignment/>
    </xf>
    <xf numFmtId="171" fontId="24" fillId="0" borderId="0" xfId="42" applyFont="1" applyFill="1" applyAlignment="1">
      <alignment/>
    </xf>
    <xf numFmtId="184" fontId="24" fillId="0" borderId="19"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3" xfId="42" applyNumberFormat="1" applyFont="1" applyFill="1" applyBorder="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169" fontId="24" fillId="0" borderId="0" xfId="0" applyNumberFormat="1" applyFont="1" applyFill="1" applyBorder="1" applyAlignment="1">
      <alignment/>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0" fillId="0" borderId="16"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16" xfId="42" applyFont="1" applyFill="1" applyBorder="1" applyAlignment="1">
      <alignment horizontal="right"/>
    </xf>
    <xf numFmtId="184" fontId="20" fillId="0" borderId="17" xfId="42" applyNumberFormat="1" applyFont="1" applyFill="1" applyBorder="1" applyAlignment="1">
      <alignment horizontal="right"/>
    </xf>
    <xf numFmtId="0" fontId="24" fillId="0" borderId="0" xfId="0" applyNumberFormat="1" applyFont="1" applyBorder="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183" fontId="24"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2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24" xfId="0" applyNumberFormat="1" applyFont="1" applyBorder="1" applyAlignment="1">
      <alignment/>
    </xf>
    <xf numFmtId="184" fontId="20" fillId="0" borderId="24" xfId="42" applyNumberFormat="1" applyFont="1" applyBorder="1" applyAlignment="1">
      <alignment horizontal="right"/>
    </xf>
    <xf numFmtId="184" fontId="24" fillId="0" borderId="2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8"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184"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83" fontId="20" fillId="0" borderId="0" xfId="0" applyNumberFormat="1" applyFont="1" applyFill="1" applyAlignment="1">
      <alignment horizontal="right"/>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37" fontId="20" fillId="0" borderId="0" xfId="42" applyNumberFormat="1" applyFont="1" applyFill="1" applyBorder="1" applyAlignment="1">
      <alignment horizontal="right" vertical="top" wrapText="1"/>
    </xf>
    <xf numFmtId="184" fontId="20" fillId="0" borderId="0" xfId="42" applyNumberFormat="1" applyFont="1" applyFill="1" applyAlignment="1">
      <alignment horizontal="right"/>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9" xfId="0" applyNumberFormat="1" applyFont="1" applyFill="1" applyBorder="1" applyAlignment="1">
      <alignment/>
    </xf>
    <xf numFmtId="184" fontId="20" fillId="0" borderId="19" xfId="42" applyNumberFormat="1" applyFont="1" applyFill="1" applyBorder="1" applyAlignment="1">
      <alignment horizontal="right"/>
    </xf>
    <xf numFmtId="184" fontId="20" fillId="0" borderId="0" xfId="42" applyNumberFormat="1" applyFont="1" applyFill="1" applyAlignment="1">
      <alignment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37" fontId="16" fillId="0" borderId="0" xfId="77" applyFont="1" applyFill="1">
      <alignment/>
      <protection/>
    </xf>
    <xf numFmtId="184" fontId="17" fillId="0" borderId="0" xfId="77" applyNumberFormat="1" applyFont="1" applyFill="1">
      <alignment/>
      <protection/>
    </xf>
    <xf numFmtId="169" fontId="20" fillId="0" borderId="0" xfId="0" applyNumberFormat="1" applyFont="1" applyFill="1" applyBorder="1" applyAlignment="1">
      <alignment/>
    </xf>
    <xf numFmtId="169" fontId="20" fillId="0" borderId="0" xfId="0" applyNumberFormat="1" applyFont="1" applyAlignment="1">
      <alignment/>
    </xf>
    <xf numFmtId="169" fontId="20" fillId="0" borderId="0" xfId="0" applyNumberFormat="1" applyFont="1" applyBorder="1" applyAlignment="1">
      <alignment/>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84" fontId="20" fillId="0" borderId="14" xfId="42" applyNumberFormat="1" applyFont="1" applyFill="1" applyBorder="1" applyAlignment="1">
      <alignment horizontal="right"/>
    </xf>
    <xf numFmtId="184" fontId="20" fillId="0" borderId="14" xfId="0" applyNumberFormat="1" applyFont="1" applyFill="1" applyBorder="1" applyAlignment="1">
      <alignment/>
    </xf>
    <xf numFmtId="184" fontId="24" fillId="0" borderId="14" xfId="42" applyNumberFormat="1" applyFont="1" applyFill="1" applyBorder="1" applyAlignment="1">
      <alignment/>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191" fontId="20" fillId="0" borderId="0" xfId="42" applyNumberFormat="1" applyFont="1" applyFill="1" applyBorder="1" applyAlignment="1">
      <alignment horizontal="right"/>
    </xf>
    <xf numFmtId="0" fontId="24" fillId="0" borderId="0" xfId="0" applyFont="1" applyFill="1" applyBorder="1" applyAlignment="1">
      <alignment/>
    </xf>
    <xf numFmtId="0" fontId="24"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4" fontId="20" fillId="0" borderId="23" xfId="42" applyNumberFormat="1" applyFont="1" applyFill="1" applyBorder="1" applyAlignment="1">
      <alignment/>
    </xf>
    <xf numFmtId="191" fontId="20" fillId="0" borderId="0" xfId="42" applyNumberFormat="1" applyFont="1" applyFill="1" applyAlignment="1">
      <alignment/>
    </xf>
    <xf numFmtId="37" fontId="20" fillId="0" borderId="24" xfId="42" applyNumberFormat="1" applyFont="1" applyBorder="1" applyAlignment="1">
      <alignment horizontal="right"/>
    </xf>
    <xf numFmtId="37" fontId="20" fillId="0" borderId="24" xfId="42" applyNumberFormat="1" applyFont="1" applyBorder="1" applyAlignment="1">
      <alignment/>
    </xf>
    <xf numFmtId="191"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1" fontId="24" fillId="0" borderId="0" xfId="0" applyNumberFormat="1" applyFont="1" applyAlignment="1">
      <alignment horizontal="left"/>
    </xf>
    <xf numFmtId="171" fontId="24" fillId="0" borderId="0" xfId="42" applyFont="1" applyFill="1" applyBorder="1" applyAlignment="1">
      <alignment/>
    </xf>
    <xf numFmtId="0" fontId="27" fillId="0" borderId="0" xfId="73" applyFont="1">
      <alignment/>
      <protection/>
    </xf>
    <xf numFmtId="0" fontId="30" fillId="0" borderId="0" xfId="0" applyFont="1" applyAlignment="1">
      <alignment/>
    </xf>
    <xf numFmtId="0" fontId="28" fillId="0" borderId="0" xfId="73" applyFont="1">
      <alignment/>
      <protection/>
    </xf>
    <xf numFmtId="0" fontId="27" fillId="0" borderId="0" xfId="0" applyNumberFormat="1" applyFont="1" applyFill="1" applyAlignment="1">
      <alignment horizontal="center"/>
    </xf>
    <xf numFmtId="0" fontId="27" fillId="0" borderId="0" xfId="0" applyFont="1" applyAlignment="1">
      <alignment horizontal="right"/>
    </xf>
    <xf numFmtId="0" fontId="30" fillId="0" borderId="0" xfId="0" applyFont="1" applyFill="1" applyAlignment="1">
      <alignment horizontal="left"/>
    </xf>
    <xf numFmtId="184" fontId="27" fillId="0" borderId="0" xfId="42" applyNumberFormat="1" applyFont="1" applyAlignment="1">
      <alignment horizontal="right"/>
    </xf>
    <xf numFmtId="184" fontId="30" fillId="0" borderId="0" xfId="42" applyNumberFormat="1" applyFont="1" applyAlignment="1">
      <alignment horizontal="right"/>
    </xf>
    <xf numFmtId="0" fontId="27" fillId="0" borderId="0" xfId="0" applyFont="1" applyFill="1" applyAlignment="1">
      <alignment horizontal="center"/>
    </xf>
    <xf numFmtId="0" fontId="30" fillId="0" borderId="0" xfId="0" applyFont="1" applyFill="1" applyBorder="1" applyAlignment="1">
      <alignment/>
    </xf>
    <xf numFmtId="184" fontId="27" fillId="0" borderId="0" xfId="42" applyNumberFormat="1" applyFont="1" applyFill="1" applyAlignment="1">
      <alignment horizontal="right"/>
    </xf>
    <xf numFmtId="178" fontId="30" fillId="0" borderId="0" xfId="42" applyNumberFormat="1" applyFont="1" applyFill="1" applyAlignment="1">
      <alignment horizontal="right"/>
    </xf>
    <xf numFmtId="184" fontId="30" fillId="0" borderId="0" xfId="0" applyNumberFormat="1" applyFont="1" applyFill="1" applyAlignment="1">
      <alignment/>
    </xf>
    <xf numFmtId="178" fontId="27" fillId="0" borderId="0" xfId="42" applyNumberFormat="1" applyFont="1" applyFill="1" applyAlignment="1">
      <alignment horizontal="right"/>
    </xf>
    <xf numFmtId="184" fontId="30" fillId="0" borderId="0" xfId="42" applyNumberFormat="1" applyFont="1" applyFill="1" applyAlignment="1">
      <alignment horizontal="right"/>
    </xf>
    <xf numFmtId="178" fontId="30" fillId="0" borderId="0" xfId="42" applyNumberFormat="1" applyFont="1" applyBorder="1" applyAlignment="1">
      <alignment horizontal="right"/>
    </xf>
    <xf numFmtId="184" fontId="27" fillId="0" borderId="0" xfId="42" applyNumberFormat="1" applyFont="1" applyBorder="1" applyAlignment="1">
      <alignment horizontal="right"/>
    </xf>
    <xf numFmtId="184" fontId="30" fillId="0" borderId="0" xfId="42" applyNumberFormat="1" applyFont="1" applyBorder="1" applyAlignment="1">
      <alignment horizontal="right"/>
    </xf>
    <xf numFmtId="178" fontId="27" fillId="0" borderId="0" xfId="42" applyNumberFormat="1" applyFont="1" applyBorder="1" applyAlignment="1">
      <alignment horizontal="right"/>
    </xf>
    <xf numFmtId="0" fontId="31" fillId="0" borderId="0" xfId="0" applyFont="1" applyAlignment="1">
      <alignment/>
    </xf>
    <xf numFmtId="0" fontId="30" fillId="0" borderId="0" xfId="42" applyNumberFormat="1" applyFont="1" applyFill="1" applyBorder="1" applyAlignment="1">
      <alignment horizontal="right"/>
    </xf>
    <xf numFmtId="183" fontId="30" fillId="0" borderId="0" xfId="0" applyNumberFormat="1" applyFont="1" applyFill="1" applyAlignment="1">
      <alignment horizontal="right"/>
    </xf>
    <xf numFmtId="0" fontId="30" fillId="0" borderId="0" xfId="0" applyNumberFormat="1" applyFont="1" applyFill="1" applyAlignment="1">
      <alignment horizontal="right"/>
    </xf>
    <xf numFmtId="0" fontId="30" fillId="0" borderId="0" xfId="0" applyNumberFormat="1" applyFont="1" applyFill="1" applyAlignment="1">
      <alignment horizontal="center"/>
    </xf>
    <xf numFmtId="0" fontId="30" fillId="0" borderId="19" xfId="0" applyNumberFormat="1" applyFont="1" applyFill="1" applyBorder="1" applyAlignment="1">
      <alignment horizontal="center"/>
    </xf>
    <xf numFmtId="184" fontId="30" fillId="0" borderId="25" xfId="42" applyNumberFormat="1" applyFont="1" applyFill="1" applyBorder="1" applyAlignment="1">
      <alignment/>
    </xf>
    <xf numFmtId="184" fontId="30" fillId="0" borderId="26" xfId="42" applyNumberFormat="1" applyFont="1" applyFill="1" applyBorder="1" applyAlignment="1">
      <alignment/>
    </xf>
    <xf numFmtId="184" fontId="27" fillId="0" borderId="27" xfId="42" applyNumberFormat="1" applyFont="1" applyFill="1" applyBorder="1" applyAlignment="1">
      <alignment/>
    </xf>
    <xf numFmtId="184" fontId="30" fillId="0" borderId="27" xfId="42" applyNumberFormat="1" applyFont="1" applyFill="1" applyBorder="1" applyAlignment="1">
      <alignment/>
    </xf>
    <xf numFmtId="184" fontId="30" fillId="0" borderId="0" xfId="42" applyNumberFormat="1" applyFont="1" applyFill="1" applyBorder="1" applyAlignment="1">
      <alignment/>
    </xf>
    <xf numFmtId="184" fontId="27" fillId="0" borderId="26" xfId="42" applyNumberFormat="1" applyFont="1" applyFill="1" applyBorder="1" applyAlignment="1">
      <alignment/>
    </xf>
    <xf numFmtId="184" fontId="27" fillId="0" borderId="28" xfId="42" applyNumberFormat="1" applyFont="1" applyFill="1" applyBorder="1" applyAlignment="1">
      <alignment/>
    </xf>
    <xf numFmtId="184" fontId="30" fillId="0" borderId="28" xfId="42" applyNumberFormat="1" applyFont="1" applyFill="1" applyBorder="1" applyAlignment="1">
      <alignment/>
    </xf>
    <xf numFmtId="184" fontId="27" fillId="0" borderId="27" xfId="42" applyNumberFormat="1" applyFont="1" applyFill="1" applyBorder="1" applyAlignment="1">
      <alignment horizontal="right"/>
    </xf>
    <xf numFmtId="184" fontId="30" fillId="0" borderId="27" xfId="42" applyNumberFormat="1" applyFont="1" applyFill="1" applyBorder="1" applyAlignment="1">
      <alignment horizontal="right"/>
    </xf>
    <xf numFmtId="184" fontId="27" fillId="0" borderId="0" xfId="42" applyNumberFormat="1" applyFont="1" applyFill="1" applyBorder="1" applyAlignment="1">
      <alignment horizontal="right"/>
    </xf>
    <xf numFmtId="184" fontId="30" fillId="0" borderId="0" xfId="42" applyNumberFormat="1" applyFont="1" applyFill="1" applyBorder="1" applyAlignment="1">
      <alignment horizontal="right"/>
    </xf>
    <xf numFmtId="184" fontId="27" fillId="0" borderId="11" xfId="42" applyNumberFormat="1" applyFont="1" applyFill="1" applyBorder="1" applyAlignment="1">
      <alignment horizontal="right"/>
    </xf>
    <xf numFmtId="184" fontId="30" fillId="0" borderId="11" xfId="42" applyNumberFormat="1" applyFont="1" applyFill="1" applyBorder="1" applyAlignment="1">
      <alignment horizontal="right"/>
    </xf>
    <xf numFmtId="184" fontId="27" fillId="0" borderId="0" xfId="42" applyNumberFormat="1" applyFont="1" applyFill="1" applyBorder="1" applyAlignment="1">
      <alignment/>
    </xf>
    <xf numFmtId="184" fontId="27" fillId="0" borderId="25" xfId="42" applyNumberFormat="1" applyFont="1" applyFill="1" applyBorder="1" applyAlignment="1">
      <alignment/>
    </xf>
    <xf numFmtId="184" fontId="27" fillId="0" borderId="25" xfId="42" applyNumberFormat="1" applyFont="1" applyFill="1" applyBorder="1" applyAlignment="1">
      <alignment horizontal="right"/>
    </xf>
    <xf numFmtId="184" fontId="27" fillId="0" borderId="26" xfId="42" applyNumberFormat="1" applyFont="1" applyFill="1" applyBorder="1" applyAlignment="1">
      <alignment horizontal="right"/>
    </xf>
    <xf numFmtId="184" fontId="30" fillId="0" borderId="25" xfId="42" applyNumberFormat="1" applyFont="1" applyFill="1" applyBorder="1" applyAlignment="1">
      <alignment horizontal="right"/>
    </xf>
    <xf numFmtId="184" fontId="30" fillId="0" borderId="26" xfId="42" applyNumberFormat="1" applyFont="1" applyFill="1" applyBorder="1" applyAlignment="1">
      <alignment horizontal="right"/>
    </xf>
    <xf numFmtId="184" fontId="27" fillId="0" borderId="19" xfId="42" applyNumberFormat="1" applyFont="1" applyFill="1" applyBorder="1" applyAlignment="1">
      <alignment/>
    </xf>
    <xf numFmtId="184" fontId="30" fillId="0" borderId="19" xfId="42" applyNumberFormat="1" applyFont="1" applyFill="1" applyBorder="1" applyAlignment="1">
      <alignment/>
    </xf>
    <xf numFmtId="184" fontId="30" fillId="0" borderId="11" xfId="42" applyNumberFormat="1" applyFont="1" applyFill="1" applyBorder="1" applyAlignment="1">
      <alignment/>
    </xf>
    <xf numFmtId="178" fontId="30" fillId="0" borderId="0" xfId="42" applyNumberFormat="1" applyFont="1" applyFill="1" applyBorder="1" applyAlignment="1">
      <alignment/>
    </xf>
    <xf numFmtId="171" fontId="30" fillId="0" borderId="24" xfId="42" applyNumberFormat="1" applyFont="1" applyFill="1" applyBorder="1" applyAlignment="1">
      <alignment/>
    </xf>
    <xf numFmtId="0" fontId="20" fillId="0" borderId="0" xfId="0" applyFont="1" applyAlignment="1">
      <alignment horizontal="left" wrapText="1"/>
    </xf>
    <xf numFmtId="200" fontId="20" fillId="0" borderId="0" xfId="75" applyNumberFormat="1" applyFont="1">
      <alignment/>
      <protection/>
    </xf>
    <xf numFmtId="201" fontId="20" fillId="0" borderId="0" xfId="75" applyNumberFormat="1" applyFont="1">
      <alignment/>
      <protection/>
    </xf>
    <xf numFmtId="10" fontId="24" fillId="0" borderId="0" xfId="81" applyNumberFormat="1" applyFont="1" applyBorder="1" applyAlignment="1">
      <alignment/>
    </xf>
    <xf numFmtId="10" fontId="24" fillId="0" borderId="0" xfId="81" applyNumberFormat="1" applyFont="1" applyAlignment="1">
      <alignment horizontal="centerContinuous"/>
    </xf>
    <xf numFmtId="0" fontId="24" fillId="0" borderId="12" xfId="76" applyFont="1" applyFill="1" applyBorder="1">
      <alignment/>
      <protection/>
    </xf>
    <xf numFmtId="0" fontId="24" fillId="0" borderId="0" xfId="76" applyFont="1" applyFill="1" applyAlignment="1">
      <alignment horizontal="right"/>
      <protection/>
    </xf>
    <xf numFmtId="183" fontId="24" fillId="0" borderId="0" xfId="0" applyNumberFormat="1" applyFont="1" applyFill="1" applyAlignment="1">
      <alignment horizontal="right"/>
    </xf>
    <xf numFmtId="184" fontId="20" fillId="0" borderId="0" xfId="0" applyNumberFormat="1" applyFont="1" applyFill="1" applyAlignment="1">
      <alignment/>
    </xf>
    <xf numFmtId="184" fontId="20" fillId="0" borderId="0" xfId="0" applyNumberFormat="1" applyFont="1" applyFill="1" applyBorder="1" applyAlignment="1">
      <alignment/>
    </xf>
    <xf numFmtId="184" fontId="20" fillId="0" borderId="23" xfId="0" applyNumberFormat="1" applyFont="1" applyFill="1" applyBorder="1" applyAlignment="1">
      <alignment/>
    </xf>
    <xf numFmtId="184" fontId="20" fillId="0" borderId="23" xfId="0" applyNumberFormat="1" applyFont="1" applyFill="1" applyBorder="1" applyAlignment="1">
      <alignment/>
    </xf>
    <xf numFmtId="169" fontId="20" fillId="0" borderId="0" xfId="0" applyNumberFormat="1" applyFont="1" applyFill="1" applyAlignment="1">
      <alignment/>
    </xf>
    <xf numFmtId="184" fontId="24" fillId="0" borderId="0" xfId="76" applyNumberFormat="1" applyFont="1" applyFill="1">
      <alignment/>
      <protection/>
    </xf>
    <xf numFmtId="37" fontId="24" fillId="0" borderId="0" xfId="76" applyNumberFormat="1" applyFont="1" applyFill="1">
      <alignment/>
      <protection/>
    </xf>
    <xf numFmtId="184" fontId="20" fillId="0" borderId="24" xfId="42" applyNumberFormat="1" applyFont="1" applyFill="1" applyBorder="1" applyAlignment="1">
      <alignment wrapText="1"/>
    </xf>
    <xf numFmtId="184" fontId="20" fillId="0" borderId="24" xfId="42" applyNumberFormat="1" applyFont="1" applyFill="1" applyBorder="1" applyAlignment="1">
      <alignment horizontal="right" wrapText="1"/>
    </xf>
    <xf numFmtId="184" fontId="20" fillId="0" borderId="0" xfId="77" applyNumberFormat="1" applyFont="1" applyFill="1">
      <alignment/>
      <protection/>
    </xf>
    <xf numFmtId="184" fontId="20" fillId="0" borderId="0" xfId="42" applyNumberFormat="1" applyFont="1" applyFill="1" applyBorder="1" applyAlignment="1">
      <alignment/>
    </xf>
    <xf numFmtId="171" fontId="20" fillId="0" borderId="0" xfId="42" applyFont="1" applyFill="1" applyBorder="1" applyAlignment="1">
      <alignment/>
    </xf>
    <xf numFmtId="184" fontId="20" fillId="0" borderId="0" xfId="0" applyNumberFormat="1" applyFont="1" applyFill="1" applyAlignment="1">
      <alignment/>
    </xf>
    <xf numFmtId="184" fontId="20" fillId="0" borderId="24" xfId="0" applyNumberFormat="1" applyFont="1" applyFill="1" applyBorder="1" applyAlignment="1">
      <alignment/>
    </xf>
    <xf numFmtId="0" fontId="30" fillId="0" borderId="0" xfId="73" applyFont="1" applyAlignment="1">
      <alignment horizontal="right"/>
      <protection/>
    </xf>
    <xf numFmtId="0" fontId="27" fillId="0" borderId="0" xfId="73" applyFont="1" applyAlignment="1">
      <alignment horizontal="center"/>
      <protection/>
    </xf>
    <xf numFmtId="0" fontId="30" fillId="0" borderId="0" xfId="73" applyFont="1" quotePrefix="1">
      <alignment/>
      <protection/>
    </xf>
    <xf numFmtId="0" fontId="27" fillId="0" borderId="10" xfId="73" applyFont="1" applyBorder="1">
      <alignment/>
      <protection/>
    </xf>
    <xf numFmtId="0" fontId="27" fillId="0" borderId="11" xfId="73" applyFont="1" applyBorder="1">
      <alignment/>
      <protection/>
    </xf>
    <xf numFmtId="0" fontId="30" fillId="0" borderId="0" xfId="73" applyFont="1">
      <alignment/>
      <protection/>
    </xf>
    <xf numFmtId="0" fontId="30" fillId="0" borderId="0" xfId="73" applyFont="1" applyAlignment="1">
      <alignment horizontal="center"/>
      <protection/>
    </xf>
    <xf numFmtId="183" fontId="27" fillId="0" borderId="0" xfId="73" applyNumberFormat="1" applyFont="1" applyAlignment="1">
      <alignment horizontal="right"/>
      <protection/>
    </xf>
    <xf numFmtId="183" fontId="30" fillId="0" borderId="0" xfId="73" applyNumberFormat="1" applyFont="1" applyAlignment="1">
      <alignment horizontal="right"/>
      <protection/>
    </xf>
    <xf numFmtId="183" fontId="30" fillId="0" borderId="0" xfId="73" applyNumberFormat="1" applyFont="1" applyAlignment="1">
      <alignment horizontal="center"/>
      <protection/>
    </xf>
    <xf numFmtId="0" fontId="27" fillId="0" borderId="0" xfId="73" applyFont="1" applyAlignment="1">
      <alignment horizontal="right"/>
      <protection/>
    </xf>
    <xf numFmtId="178" fontId="30" fillId="0" borderId="0" xfId="42" applyNumberFormat="1" applyFont="1" applyBorder="1" applyAlignment="1">
      <alignment horizontal="center"/>
    </xf>
    <xf numFmtId="178" fontId="30" fillId="0" borderId="0" xfId="42" applyNumberFormat="1" applyFont="1" applyAlignment="1">
      <alignment horizontal="center"/>
    </xf>
    <xf numFmtId="0" fontId="30" fillId="0" borderId="0" xfId="73" applyFont="1" applyBorder="1" quotePrefix="1">
      <alignment/>
      <protection/>
    </xf>
    <xf numFmtId="0" fontId="30" fillId="0" borderId="0" xfId="73" applyFont="1" applyBorder="1">
      <alignment/>
      <protection/>
    </xf>
    <xf numFmtId="0" fontId="28" fillId="0" borderId="0" xfId="73" applyFont="1" applyBorder="1">
      <alignment/>
      <protection/>
    </xf>
    <xf numFmtId="171" fontId="27" fillId="0" borderId="0" xfId="42" applyNumberFormat="1" applyFont="1" applyBorder="1" applyAlignment="1">
      <alignment horizontal="right"/>
    </xf>
    <xf numFmtId="171" fontId="30" fillId="0" borderId="0" xfId="42" applyFont="1" applyBorder="1" applyAlignment="1">
      <alignment horizontal="center"/>
    </xf>
    <xf numFmtId="43" fontId="27" fillId="0" borderId="0" xfId="42" applyNumberFormat="1" applyFont="1" applyBorder="1" applyAlignment="1">
      <alignment horizontal="right"/>
    </xf>
    <xf numFmtId="43" fontId="30" fillId="0" borderId="0" xfId="42" applyNumberFormat="1" applyFont="1" applyBorder="1" applyAlignment="1">
      <alignment horizontal="center"/>
    </xf>
    <xf numFmtId="178" fontId="27" fillId="0" borderId="0" xfId="42" applyNumberFormat="1" applyFont="1" applyBorder="1" applyAlignment="1">
      <alignment horizontal="center"/>
    </xf>
    <xf numFmtId="171" fontId="30" fillId="0" borderId="0" xfId="42" applyNumberFormat="1" applyFont="1" applyBorder="1" applyAlignment="1">
      <alignment horizontal="left"/>
    </xf>
    <xf numFmtId="171" fontId="30" fillId="0" borderId="0" xfId="42" applyNumberFormat="1" applyFont="1" applyBorder="1" applyAlignment="1">
      <alignment/>
    </xf>
    <xf numFmtId="171" fontId="30" fillId="0" borderId="0" xfId="42" applyNumberFormat="1" applyFont="1" applyBorder="1" applyAlignment="1">
      <alignment horizontal="center"/>
    </xf>
    <xf numFmtId="171" fontId="27" fillId="0" borderId="0" xfId="42" applyNumberFormat="1" applyFont="1" applyBorder="1" applyAlignment="1">
      <alignment horizontal="center"/>
    </xf>
    <xf numFmtId="178" fontId="30" fillId="0" borderId="0" xfId="42" applyNumberFormat="1" applyFont="1" applyFill="1" applyBorder="1" applyAlignment="1">
      <alignment horizontal="center"/>
    </xf>
    <xf numFmtId="184" fontId="30" fillId="0" borderId="0" xfId="42" applyNumberFormat="1" applyFont="1" applyFill="1" applyBorder="1" applyAlignment="1">
      <alignment horizontal="center"/>
    </xf>
    <xf numFmtId="178" fontId="27" fillId="0" borderId="0" xfId="42" applyNumberFormat="1" applyFont="1" applyFill="1" applyBorder="1" applyAlignment="1">
      <alignment horizontal="center"/>
    </xf>
    <xf numFmtId="37" fontId="20" fillId="0" borderId="0" xfId="42" applyNumberFormat="1" applyFont="1" applyBorder="1" applyAlignment="1">
      <alignment horizontal="right"/>
    </xf>
    <xf numFmtId="37" fontId="20" fillId="0" borderId="0" xfId="42" applyNumberFormat="1" applyFont="1" applyBorder="1" applyAlignment="1">
      <alignment/>
    </xf>
    <xf numFmtId="0" fontId="24"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7" fillId="0" borderId="12" xfId="73" applyFont="1" applyFill="1" applyBorder="1">
      <alignment/>
      <protection/>
    </xf>
    <xf numFmtId="0" fontId="28" fillId="0" borderId="12" xfId="73" applyFont="1" applyFill="1" applyBorder="1">
      <alignment/>
      <protection/>
    </xf>
    <xf numFmtId="0" fontId="29" fillId="0" borderId="12" xfId="73" applyFont="1" applyFill="1" applyBorder="1" applyAlignment="1">
      <alignment horizontal="center"/>
      <protection/>
    </xf>
    <xf numFmtId="0" fontId="24" fillId="0" borderId="0" xfId="73" applyFont="1" applyFill="1">
      <alignment/>
      <protection/>
    </xf>
    <xf numFmtId="38" fontId="24" fillId="0" borderId="0" xfId="74" applyNumberFormat="1" applyFont="1" applyFill="1">
      <alignment/>
      <protection/>
    </xf>
    <xf numFmtId="38" fontId="25" fillId="0" borderId="0" xfId="74" applyNumberFormat="1" applyFont="1" applyFill="1">
      <alignment/>
      <protection/>
    </xf>
    <xf numFmtId="38" fontId="20" fillId="0" borderId="0" xfId="76"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7" fillId="0" borderId="0" xfId="73" applyFont="1" applyFill="1">
      <alignment/>
      <protection/>
    </xf>
    <xf numFmtId="0" fontId="20" fillId="0" borderId="0" xfId="73" applyFont="1" applyFill="1">
      <alignment/>
      <protection/>
    </xf>
    <xf numFmtId="0" fontId="28" fillId="0" borderId="12" xfId="73" applyFont="1" applyFill="1" applyBorder="1" applyAlignment="1">
      <alignment horizontal="center"/>
      <protection/>
    </xf>
    <xf numFmtId="0" fontId="30" fillId="0" borderId="0" xfId="0" applyFont="1" applyFill="1" applyAlignment="1">
      <alignment/>
    </xf>
    <xf numFmtId="0" fontId="29" fillId="0" borderId="0" xfId="73" applyFont="1" applyFill="1">
      <alignment/>
      <protection/>
    </xf>
    <xf numFmtId="0" fontId="28" fillId="0" borderId="0" xfId="73" applyFont="1" applyFill="1">
      <alignment/>
      <protection/>
    </xf>
    <xf numFmtId="0" fontId="29" fillId="0" borderId="0" xfId="73" applyFont="1" applyFill="1" applyAlignment="1">
      <alignment horizontal="center"/>
      <protection/>
    </xf>
    <xf numFmtId="0" fontId="28" fillId="0" borderId="0" xfId="73" applyFont="1" applyFill="1" applyAlignment="1">
      <alignment horizontal="center"/>
      <protection/>
    </xf>
    <xf numFmtId="0" fontId="28" fillId="0" borderId="0" xfId="0" applyFont="1" applyFill="1" applyAlignment="1">
      <alignment/>
    </xf>
    <xf numFmtId="0" fontId="29" fillId="0" borderId="0" xfId="0" applyFont="1" applyFill="1" applyAlignment="1">
      <alignment/>
    </xf>
    <xf numFmtId="0" fontId="28" fillId="0" borderId="0" xfId="0" applyFont="1" applyFill="1" applyAlignment="1">
      <alignment horizontal="center"/>
    </xf>
    <xf numFmtId="0" fontId="30" fillId="0" borderId="0" xfId="0" applyFont="1" applyFill="1" applyAlignment="1">
      <alignment horizontal="centerContinuous"/>
    </xf>
    <xf numFmtId="183" fontId="27" fillId="0" borderId="0" xfId="0" applyNumberFormat="1" applyFont="1" applyFill="1" applyAlignment="1">
      <alignment horizontal="right"/>
    </xf>
    <xf numFmtId="0" fontId="27" fillId="0" borderId="0" xfId="0" applyNumberFormat="1" applyFont="1" applyFill="1" applyAlignment="1">
      <alignment horizontal="right"/>
    </xf>
    <xf numFmtId="0" fontId="29" fillId="0" borderId="0" xfId="0" applyFont="1" applyFill="1" applyAlignment="1">
      <alignment horizontal="centerContinuous"/>
    </xf>
    <xf numFmtId="0" fontId="30" fillId="0" borderId="0" xfId="0" applyFont="1" applyFill="1" applyAlignment="1">
      <alignment horizontal="right"/>
    </xf>
    <xf numFmtId="0" fontId="27" fillId="0" borderId="0" xfId="0" applyFont="1" applyFill="1" applyAlignment="1">
      <alignment horizontal="right"/>
    </xf>
    <xf numFmtId="37" fontId="30" fillId="0" borderId="0" xfId="0" applyNumberFormat="1" applyFont="1" applyFill="1" applyAlignment="1">
      <alignment/>
    </xf>
    <xf numFmtId="184" fontId="27" fillId="0" borderId="19" xfId="42" applyNumberFormat="1" applyFont="1" applyFill="1" applyBorder="1" applyAlignment="1">
      <alignment horizontal="right"/>
    </xf>
    <xf numFmtId="184" fontId="30" fillId="0" borderId="19" xfId="42" applyNumberFormat="1" applyFont="1" applyFill="1" applyBorder="1" applyAlignment="1">
      <alignment horizontal="right"/>
    </xf>
    <xf numFmtId="0" fontId="9" fillId="0" borderId="0" xfId="76" applyFont="1" applyFill="1">
      <alignment/>
      <protection/>
    </xf>
    <xf numFmtId="0" fontId="27" fillId="0" borderId="0" xfId="0" applyFont="1" applyFill="1" applyAlignment="1">
      <alignment horizontal="left"/>
    </xf>
    <xf numFmtId="178" fontId="27" fillId="0" borderId="0" xfId="42" applyNumberFormat="1" applyFont="1" applyFill="1" applyBorder="1" applyAlignment="1">
      <alignment/>
    </xf>
    <xf numFmtId="178" fontId="30" fillId="0" borderId="0" xfId="42" applyNumberFormat="1" applyFont="1" applyFill="1" applyBorder="1" applyAlignment="1">
      <alignment horizontal="right"/>
    </xf>
    <xf numFmtId="184" fontId="27" fillId="0" borderId="19" xfId="42" applyNumberFormat="1" applyFont="1" applyFill="1" applyBorder="1" applyAlignment="1">
      <alignment/>
    </xf>
    <xf numFmtId="178" fontId="30" fillId="0" borderId="0" xfId="42" applyNumberFormat="1" applyFont="1" applyFill="1" applyAlignment="1">
      <alignment horizontal="centerContinuous"/>
    </xf>
    <xf numFmtId="184" fontId="30" fillId="0" borderId="19" xfId="42" applyNumberFormat="1" applyFont="1" applyFill="1" applyBorder="1" applyAlignment="1">
      <alignment/>
    </xf>
    <xf numFmtId="178" fontId="30" fillId="0" borderId="0" xfId="42" applyNumberFormat="1" applyFont="1" applyFill="1" applyAlignment="1">
      <alignment/>
    </xf>
    <xf numFmtId="178" fontId="27" fillId="0" borderId="0" xfId="42" applyNumberFormat="1" applyFont="1" applyFill="1" applyAlignment="1">
      <alignment/>
    </xf>
    <xf numFmtId="184" fontId="27" fillId="0" borderId="9" xfId="42" applyNumberFormat="1" applyFont="1" applyFill="1" applyBorder="1" applyAlignment="1">
      <alignment horizontal="right"/>
    </xf>
    <xf numFmtId="184" fontId="30" fillId="0" borderId="9" xfId="42" applyNumberFormat="1" applyFont="1" applyFill="1" applyBorder="1" applyAlignment="1">
      <alignment horizontal="right"/>
    </xf>
    <xf numFmtId="178" fontId="27" fillId="0" borderId="0" xfId="42" applyNumberFormat="1" applyFont="1" applyFill="1" applyAlignment="1">
      <alignment horizontal="centerContinuous"/>
    </xf>
    <xf numFmtId="178" fontId="30" fillId="0" borderId="0" xfId="42" applyNumberFormat="1" applyFont="1" applyFill="1" applyAlignment="1">
      <alignment/>
    </xf>
    <xf numFmtId="171" fontId="27" fillId="0" borderId="24" xfId="42" applyNumberFormat="1" applyFont="1" applyFill="1" applyBorder="1" applyAlignment="1">
      <alignment horizontal="right"/>
    </xf>
    <xf numFmtId="191" fontId="30" fillId="0" borderId="0" xfId="42" applyNumberFormat="1" applyFont="1" applyFill="1" applyAlignment="1">
      <alignment horizontal="right"/>
    </xf>
    <xf numFmtId="171" fontId="30" fillId="0" borderId="24" xfId="42" applyNumberFormat="1" applyFont="1" applyFill="1" applyBorder="1" applyAlignment="1">
      <alignment horizontal="right"/>
    </xf>
    <xf numFmtId="171" fontId="30" fillId="0" borderId="0" xfId="42" applyNumberFormat="1" applyFont="1" applyFill="1" applyAlignment="1">
      <alignment horizontal="right"/>
    </xf>
    <xf numFmtId="171" fontId="30" fillId="0" borderId="0" xfId="42" applyFont="1" applyFill="1" applyAlignment="1">
      <alignment horizontal="right"/>
    </xf>
    <xf numFmtId="171" fontId="30" fillId="0" borderId="24" xfId="42" applyFont="1" applyFill="1" applyBorder="1" applyAlignment="1">
      <alignment horizontal="right"/>
    </xf>
    <xf numFmtId="0" fontId="30" fillId="0" borderId="0" xfId="0" applyFont="1" applyFill="1" applyAlignment="1">
      <alignment horizontal="center"/>
    </xf>
    <xf numFmtId="178" fontId="27" fillId="0" borderId="24" xfId="42" applyNumberFormat="1" applyFont="1" applyFill="1" applyBorder="1" applyAlignment="1">
      <alignment horizontal="right"/>
    </xf>
    <xf numFmtId="178" fontId="27" fillId="0" borderId="0" xfId="42" applyNumberFormat="1" applyFont="1" applyFill="1" applyBorder="1" applyAlignment="1">
      <alignment horizontal="right"/>
    </xf>
    <xf numFmtId="178" fontId="30" fillId="0" borderId="24"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7" fillId="0" borderId="12" xfId="0" applyFont="1" applyFill="1" applyBorder="1" applyAlignment="1">
      <alignment horizontal="left"/>
    </xf>
    <xf numFmtId="0" fontId="30" fillId="0" borderId="12" xfId="0" applyFont="1" applyFill="1" applyBorder="1" applyAlignment="1">
      <alignment horizontal="left"/>
    </xf>
    <xf numFmtId="178" fontId="27" fillId="0" borderId="12" xfId="42" applyNumberFormat="1" applyFont="1" applyFill="1" applyBorder="1" applyAlignment="1">
      <alignment/>
    </xf>
    <xf numFmtId="0" fontId="31" fillId="0" borderId="0" xfId="0" applyFont="1" applyFill="1" applyAlignment="1">
      <alignment/>
    </xf>
    <xf numFmtId="0" fontId="27" fillId="0" borderId="0" xfId="0" applyNumberFormat="1" applyFont="1" applyFill="1" applyAlignment="1" quotePrefix="1">
      <alignment horizontal="center"/>
    </xf>
    <xf numFmtId="0" fontId="27" fillId="0" borderId="0" xfId="42" applyNumberFormat="1" applyFont="1" applyFill="1" applyBorder="1" applyAlignment="1">
      <alignment horizontal="right"/>
    </xf>
    <xf numFmtId="0" fontId="27" fillId="0" borderId="19" xfId="0" applyNumberFormat="1" applyFont="1" applyFill="1" applyBorder="1" applyAlignment="1">
      <alignment horizontal="center"/>
    </xf>
    <xf numFmtId="0" fontId="27" fillId="0" borderId="0" xfId="0" applyFont="1" applyFill="1" applyAlignment="1">
      <alignment/>
    </xf>
    <xf numFmtId="184" fontId="27" fillId="0" borderId="0" xfId="0" applyNumberFormat="1" applyFont="1" applyFill="1" applyAlignment="1">
      <alignment/>
    </xf>
    <xf numFmtId="178" fontId="27" fillId="0" borderId="0" xfId="42" applyNumberFormat="1" applyFont="1" applyFill="1" applyBorder="1" applyAlignment="1">
      <alignment horizontal="centerContinuous"/>
    </xf>
    <xf numFmtId="171" fontId="30" fillId="0" borderId="0" xfId="0" applyNumberFormat="1" applyFont="1" applyFill="1" applyAlignment="1">
      <alignment/>
    </xf>
    <xf numFmtId="184" fontId="27" fillId="0" borderId="11" xfId="42" applyNumberFormat="1" applyFont="1" applyFill="1" applyBorder="1" applyAlignment="1">
      <alignment/>
    </xf>
    <xf numFmtId="184" fontId="31" fillId="0" borderId="0" xfId="0" applyNumberFormat="1" applyFont="1" applyFill="1" applyAlignment="1">
      <alignment/>
    </xf>
    <xf numFmtId="191" fontId="27" fillId="0" borderId="0" xfId="42" applyNumberFormat="1" applyFont="1" applyFill="1" applyBorder="1" applyAlignment="1">
      <alignment/>
    </xf>
    <xf numFmtId="171" fontId="27" fillId="0" borderId="24" xfId="42" applyNumberFormat="1" applyFont="1" applyFill="1" applyBorder="1" applyAlignment="1">
      <alignment/>
    </xf>
    <xf numFmtId="0" fontId="20" fillId="0" borderId="0" xfId="0" applyFont="1" applyFill="1" applyAlignment="1">
      <alignment horizontal="left"/>
    </xf>
    <xf numFmtId="178" fontId="24" fillId="0" borderId="0" xfId="42" applyNumberFormat="1" applyFont="1" applyFill="1" applyBorder="1" applyAlignment="1">
      <alignment/>
    </xf>
    <xf numFmtId="38" fontId="24" fillId="0" borderId="0" xfId="74" applyNumberFormat="1" applyFont="1" applyFill="1" applyAlignment="1">
      <alignment/>
      <protection/>
    </xf>
    <xf numFmtId="184" fontId="7" fillId="0" borderId="0" xfId="76" applyNumberFormat="1" applyFont="1" applyFill="1">
      <alignment/>
      <protection/>
    </xf>
    <xf numFmtId="38" fontId="25" fillId="0" borderId="0" xfId="74" applyNumberFormat="1" applyFont="1" applyFill="1" applyAlignment="1">
      <alignment/>
      <protection/>
    </xf>
    <xf numFmtId="38" fontId="20" fillId="0" borderId="0" xfId="74" applyNumberFormat="1" applyFont="1" applyFill="1">
      <alignment/>
      <protection/>
    </xf>
    <xf numFmtId="0" fontId="24" fillId="0" borderId="0" xfId="0" applyFont="1" applyFill="1" applyAlignment="1">
      <alignment/>
    </xf>
    <xf numFmtId="0" fontId="20" fillId="0" borderId="0" xfId="78" applyFont="1" applyFill="1">
      <alignment/>
      <protection/>
    </xf>
    <xf numFmtId="178" fontId="20" fillId="0" borderId="0" xfId="42" applyNumberFormat="1" applyFont="1" applyFill="1" applyAlignment="1">
      <alignment/>
    </xf>
    <xf numFmtId="171" fontId="20" fillId="0" borderId="24" xfId="42" applyFont="1" applyFill="1" applyBorder="1" applyAlignment="1">
      <alignment/>
    </xf>
    <xf numFmtId="37" fontId="20" fillId="0" borderId="24" xfId="42" applyNumberFormat="1" applyFont="1" applyFill="1" applyBorder="1" applyAlignment="1">
      <alignment/>
    </xf>
    <xf numFmtId="37" fontId="20" fillId="0" borderId="24" xfId="42" applyNumberFormat="1" applyFont="1" applyFill="1" applyBorder="1" applyAlignment="1">
      <alignment horizontal="right"/>
    </xf>
    <xf numFmtId="37" fontId="20" fillId="0" borderId="0" xfId="42" applyNumberFormat="1" applyFont="1" applyFill="1" applyBorder="1" applyAlignment="1">
      <alignment/>
    </xf>
    <xf numFmtId="171" fontId="20" fillId="0" borderId="0" xfId="42" applyFont="1" applyFill="1" applyBorder="1" applyAlignment="1">
      <alignment/>
    </xf>
    <xf numFmtId="37" fontId="20" fillId="0" borderId="0" xfId="42" applyNumberFormat="1" applyFont="1" applyFill="1" applyBorder="1" applyAlignment="1">
      <alignment horizontal="right"/>
    </xf>
    <xf numFmtId="37" fontId="20" fillId="0" borderId="0" xfId="0" applyNumberFormat="1" applyFont="1" applyFill="1" applyBorder="1" applyAlignment="1">
      <alignment/>
    </xf>
    <xf numFmtId="15" fontId="24" fillId="0" borderId="0" xfId="0" applyNumberFormat="1" applyFont="1" applyAlignment="1" quotePrefix="1">
      <alignment/>
    </xf>
    <xf numFmtId="184" fontId="20" fillId="0" borderId="0" xfId="42" applyNumberFormat="1" applyFont="1" applyFill="1" applyBorder="1" applyAlignment="1">
      <alignment wrapText="1"/>
    </xf>
    <xf numFmtId="37" fontId="20" fillId="0" borderId="24" xfId="0" applyNumberFormat="1" applyFont="1" applyBorder="1" applyAlignment="1">
      <alignment horizontal="right"/>
    </xf>
    <xf numFmtId="37" fontId="20" fillId="0" borderId="24" xfId="0" applyNumberFormat="1" applyFont="1" applyBorder="1" applyAlignment="1">
      <alignment/>
    </xf>
    <xf numFmtId="191" fontId="20" fillId="0" borderId="24" xfId="42" applyNumberFormat="1" applyFont="1" applyBorder="1" applyAlignment="1">
      <alignment wrapText="1"/>
    </xf>
    <xf numFmtId="171" fontId="20" fillId="0" borderId="24" xfId="42" applyFont="1" applyFill="1" applyBorder="1" applyAlignment="1">
      <alignment wrapText="1"/>
    </xf>
    <xf numFmtId="0" fontId="20" fillId="0" borderId="0" xfId="0" applyFont="1" applyAlignment="1">
      <alignment wrapText="1"/>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91" fontId="20" fillId="0" borderId="24" xfId="42" applyNumberFormat="1" applyFont="1" applyFill="1" applyBorder="1" applyAlignment="1">
      <alignment wrapText="1"/>
    </xf>
    <xf numFmtId="191" fontId="20" fillId="0" borderId="24" xfId="42" applyNumberFormat="1" applyFont="1" applyFill="1" applyBorder="1" applyAlignment="1">
      <alignment/>
    </xf>
    <xf numFmtId="191" fontId="24" fillId="0" borderId="24" xfId="42" applyNumberFormat="1" applyFont="1" applyBorder="1" applyAlignment="1">
      <alignment/>
    </xf>
    <xf numFmtId="171" fontId="20" fillId="0" borderId="0" xfId="42" applyFont="1" applyFill="1" applyBorder="1" applyAlignment="1">
      <alignment wrapText="1"/>
    </xf>
    <xf numFmtId="191" fontId="24" fillId="0" borderId="0" xfId="42" applyNumberFormat="1" applyFont="1" applyBorder="1" applyAlignment="1">
      <alignment/>
    </xf>
    <xf numFmtId="191" fontId="20" fillId="0" borderId="0" xfId="42" applyNumberFormat="1" applyFont="1" applyBorder="1" applyAlignment="1">
      <alignment wrapText="1"/>
    </xf>
    <xf numFmtId="0" fontId="24" fillId="0" borderId="0" xfId="0" applyFont="1" applyBorder="1" applyAlignment="1">
      <alignment horizontal="left" vertical="top"/>
    </xf>
    <xf numFmtId="0" fontId="27" fillId="0" borderId="0" xfId="73" applyFont="1" applyAlignment="1">
      <alignment horizontal="center"/>
      <protection/>
    </xf>
    <xf numFmtId="0" fontId="24" fillId="0" borderId="0" xfId="73" applyFont="1" applyAlignment="1">
      <alignment horizontal="center"/>
      <protection/>
    </xf>
    <xf numFmtId="0" fontId="27" fillId="0" borderId="0" xfId="0" applyNumberFormat="1" applyFont="1" applyFill="1" applyAlignment="1">
      <alignment horizontal="center"/>
    </xf>
    <xf numFmtId="0" fontId="27" fillId="0" borderId="12" xfId="0" applyNumberFormat="1" applyFont="1" applyFill="1" applyBorder="1" applyAlignment="1" quotePrefix="1">
      <alignment horizontal="center"/>
    </xf>
    <xf numFmtId="0" fontId="27" fillId="0" borderId="12" xfId="0" applyNumberFormat="1" applyFont="1" applyFill="1" applyBorder="1" applyAlignment="1">
      <alignment horizontal="center"/>
    </xf>
    <xf numFmtId="0" fontId="24" fillId="0" borderId="0" xfId="0" applyFont="1" applyAlignment="1">
      <alignment horizontal="center"/>
    </xf>
    <xf numFmtId="178" fontId="20" fillId="0" borderId="0" xfId="42" applyNumberFormat="1" applyFont="1" applyFill="1" applyBorder="1" applyAlignment="1">
      <alignment horizontal="center"/>
    </xf>
    <xf numFmtId="169" fontId="20" fillId="0" borderId="0" xfId="0" applyNumberFormat="1" applyFont="1" applyFill="1" applyBorder="1" applyAlignment="1">
      <alignment horizontal="center"/>
    </xf>
    <xf numFmtId="0" fontId="24" fillId="0" borderId="0" xfId="0" applyNumberFormat="1" applyFont="1" applyAlignment="1">
      <alignment horizontal="center"/>
    </xf>
    <xf numFmtId="0" fontId="24" fillId="0" borderId="0" xfId="0" applyFont="1" applyAlignment="1">
      <alignment horizontal="left" vertical="top" wrapText="1"/>
    </xf>
    <xf numFmtId="0" fontId="24" fillId="0" borderId="0" xfId="0" applyNumberFormat="1" applyFont="1" applyAlignment="1">
      <alignment horizontal="right"/>
    </xf>
    <xf numFmtId="0" fontId="20" fillId="0" borderId="0" xfId="0" applyFont="1" applyFill="1" applyAlignment="1">
      <alignment horizontal="justify" vertical="top" wrapText="1"/>
    </xf>
    <xf numFmtId="171" fontId="20" fillId="0" borderId="0" xfId="42" applyFont="1" applyFill="1" applyBorder="1" applyAlignment="1">
      <alignment horizontal="center"/>
    </xf>
    <xf numFmtId="0" fontId="24" fillId="0" borderId="0" xfId="0" applyFont="1" applyAlignment="1">
      <alignment horizontal="right"/>
    </xf>
    <xf numFmtId="0" fontId="24" fillId="0" borderId="0" xfId="0" applyFont="1" applyAlignment="1">
      <alignment horizontal="justify" vertical="top" wrapText="1"/>
    </xf>
    <xf numFmtId="0" fontId="24" fillId="0" borderId="0" xfId="0" applyFont="1" applyFill="1" applyAlignment="1">
      <alignment horizontal="justify" vertical="top" wrapText="1"/>
    </xf>
    <xf numFmtId="0" fontId="24" fillId="0" borderId="0" xfId="0" applyFont="1" applyAlignment="1">
      <alignment horizontal="righ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190500</xdr:rowOff>
    </xdr:from>
    <xdr:to>
      <xdr:col>9</xdr:col>
      <xdr:colOff>9525</xdr:colOff>
      <xdr:row>41</xdr:row>
      <xdr:rowOff>104775</xdr:rowOff>
    </xdr:to>
    <xdr:sp>
      <xdr:nvSpPr>
        <xdr:cNvPr id="1" name="Text Box 3"/>
        <xdr:cNvSpPr txBox="1">
          <a:spLocks noChangeArrowheads="1"/>
        </xdr:cNvSpPr>
      </xdr:nvSpPr>
      <xdr:spPr>
        <a:xfrm>
          <a:off x="9525" y="8963025"/>
          <a:ext cx="800100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161925</xdr:rowOff>
    </xdr:from>
    <xdr:to>
      <xdr:col>5</xdr:col>
      <xdr:colOff>1257300</xdr:colOff>
      <xdr:row>66</xdr:row>
      <xdr:rowOff>161925</xdr:rowOff>
    </xdr:to>
    <xdr:sp>
      <xdr:nvSpPr>
        <xdr:cNvPr id="1" name="Text Box 1"/>
        <xdr:cNvSpPr txBox="1">
          <a:spLocks noChangeArrowheads="1"/>
        </xdr:cNvSpPr>
      </xdr:nvSpPr>
      <xdr:spPr>
        <a:xfrm>
          <a:off x="0" y="13325475"/>
          <a:ext cx="7867650" cy="6858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19050</xdr:rowOff>
    </xdr:from>
    <xdr:to>
      <xdr:col>12</xdr:col>
      <xdr:colOff>1085850</xdr:colOff>
      <xdr:row>37</xdr:row>
      <xdr:rowOff>152400</xdr:rowOff>
    </xdr:to>
    <xdr:sp>
      <xdr:nvSpPr>
        <xdr:cNvPr id="1" name="Text Box 6"/>
        <xdr:cNvSpPr txBox="1">
          <a:spLocks noChangeArrowheads="1"/>
        </xdr:cNvSpPr>
      </xdr:nvSpPr>
      <xdr:spPr>
        <a:xfrm>
          <a:off x="0" y="7010400"/>
          <a:ext cx="10010775" cy="5905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89</xdr:row>
      <xdr:rowOff>76200</xdr:rowOff>
    </xdr:from>
    <xdr:to>
      <xdr:col>6</xdr:col>
      <xdr:colOff>1143000</xdr:colOff>
      <xdr:row>92</xdr:row>
      <xdr:rowOff>219075</xdr:rowOff>
    </xdr:to>
    <xdr:sp>
      <xdr:nvSpPr>
        <xdr:cNvPr id="1" name="Text Box 1"/>
        <xdr:cNvSpPr txBox="1">
          <a:spLocks noChangeArrowheads="1"/>
        </xdr:cNvSpPr>
      </xdr:nvSpPr>
      <xdr:spPr>
        <a:xfrm>
          <a:off x="114300" y="18773775"/>
          <a:ext cx="6772275" cy="7524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198</xdr:row>
      <xdr:rowOff>0</xdr:rowOff>
    </xdr:from>
    <xdr:ext cx="6477000" cy="314325"/>
    <xdr:sp>
      <xdr:nvSpPr>
        <xdr:cNvPr id="1" name="Text Box 2"/>
        <xdr:cNvSpPr txBox="1">
          <a:spLocks noChangeArrowheads="1"/>
        </xdr:cNvSpPr>
      </xdr:nvSpPr>
      <xdr:spPr>
        <a:xfrm>
          <a:off x="504825" y="46796325"/>
          <a:ext cx="6477000"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47</xdr:row>
      <xdr:rowOff>161925</xdr:rowOff>
    </xdr:from>
    <xdr:to>
      <xdr:col>13</xdr:col>
      <xdr:colOff>904875</xdr:colOff>
      <xdr:row>50</xdr:row>
      <xdr:rowOff>85725</xdr:rowOff>
    </xdr:to>
    <xdr:sp>
      <xdr:nvSpPr>
        <xdr:cNvPr id="2" name="Text Box 4"/>
        <xdr:cNvSpPr txBox="1">
          <a:spLocks noChangeArrowheads="1"/>
        </xdr:cNvSpPr>
      </xdr:nvSpPr>
      <xdr:spPr>
        <a:xfrm>
          <a:off x="247650" y="11096625"/>
          <a:ext cx="6743700"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repurchase and repayment of debt and equity securities for the financial period to-date except for the following:</a:t>
          </a:r>
        </a:p>
      </xdr:txBody>
    </xdr:sp>
    <xdr:clientData/>
  </xdr:twoCellAnchor>
  <xdr:twoCellAnchor>
    <xdr:from>
      <xdr:col>0</xdr:col>
      <xdr:colOff>247650</xdr:colOff>
      <xdr:row>124</xdr:row>
      <xdr:rowOff>219075</xdr:rowOff>
    </xdr:from>
    <xdr:to>
      <xdr:col>13</xdr:col>
      <xdr:colOff>914400</xdr:colOff>
      <xdr:row>127</xdr:row>
      <xdr:rowOff>0</xdr:rowOff>
    </xdr:to>
    <xdr:sp>
      <xdr:nvSpPr>
        <xdr:cNvPr id="3" name="Text Box 8"/>
        <xdr:cNvSpPr txBox="1">
          <a:spLocks noChangeArrowheads="1"/>
        </xdr:cNvSpPr>
      </xdr:nvSpPr>
      <xdr:spPr>
        <a:xfrm>
          <a:off x="247650" y="29498925"/>
          <a:ext cx="6753225" cy="495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the composition of the Group during the financial period to-date.</a:t>
          </a:r>
        </a:p>
      </xdr:txBody>
    </xdr:sp>
    <xdr:clientData/>
  </xdr:twoCellAnchor>
  <xdr:twoCellAnchor>
    <xdr:from>
      <xdr:col>1</xdr:col>
      <xdr:colOff>0</xdr:colOff>
      <xdr:row>119</xdr:row>
      <xdr:rowOff>0</xdr:rowOff>
    </xdr:from>
    <xdr:to>
      <xdr:col>13</xdr:col>
      <xdr:colOff>885825</xdr:colOff>
      <xdr:row>122</xdr:row>
      <xdr:rowOff>0</xdr:rowOff>
    </xdr:to>
    <xdr:sp>
      <xdr:nvSpPr>
        <xdr:cNvPr id="4" name="Text Box 9"/>
        <xdr:cNvSpPr txBox="1">
          <a:spLocks noChangeArrowheads="1"/>
        </xdr:cNvSpPr>
      </xdr:nvSpPr>
      <xdr:spPr>
        <a:xfrm>
          <a:off x="257175" y="28089225"/>
          <a:ext cx="6715125"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announcement, there were no material events subsequent to the balance sheet date that affect the results of the Group for the financial period to-date.</a:t>
          </a:r>
        </a:p>
      </xdr:txBody>
    </xdr:sp>
    <xdr:clientData/>
  </xdr:twoCellAnchor>
  <xdr:oneCellAnchor>
    <xdr:from>
      <xdr:col>0</xdr:col>
      <xdr:colOff>247650</xdr:colOff>
      <xdr:row>278</xdr:row>
      <xdr:rowOff>209550</xdr:rowOff>
    </xdr:from>
    <xdr:ext cx="6705600" cy="638175"/>
    <xdr:sp>
      <xdr:nvSpPr>
        <xdr:cNvPr id="5" name="Text Box 12"/>
        <xdr:cNvSpPr txBox="1">
          <a:spLocks noChangeArrowheads="1"/>
        </xdr:cNvSpPr>
      </xdr:nvSpPr>
      <xdr:spPr>
        <a:xfrm>
          <a:off x="247650" y="66341625"/>
          <a:ext cx="6705600" cy="6381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changes in contingent liabilities and contingent assets since the last annual audited balance sheet as at 31 March 2009.</a:t>
          </a:r>
        </a:p>
      </xdr:txBody>
    </xdr:sp>
    <xdr:clientData/>
  </xdr:oneCellAnchor>
  <xdr:twoCellAnchor>
    <xdr:from>
      <xdr:col>1</xdr:col>
      <xdr:colOff>0</xdr:colOff>
      <xdr:row>41</xdr:row>
      <xdr:rowOff>219075</xdr:rowOff>
    </xdr:from>
    <xdr:to>
      <xdr:col>14</xdr:col>
      <xdr:colOff>0</xdr:colOff>
      <xdr:row>44</xdr:row>
      <xdr:rowOff>161925</xdr:rowOff>
    </xdr:to>
    <xdr:sp>
      <xdr:nvSpPr>
        <xdr:cNvPr id="6" name="Text Box 14"/>
        <xdr:cNvSpPr txBox="1">
          <a:spLocks noChangeArrowheads="1"/>
        </xdr:cNvSpPr>
      </xdr:nvSpPr>
      <xdr:spPr>
        <a:xfrm>
          <a:off x="257175" y="9725025"/>
          <a:ext cx="6753225" cy="6572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estimates that have a material effect for the current quarter and financial period to-date.</a:t>
          </a:r>
        </a:p>
      </xdr:txBody>
    </xdr:sp>
    <xdr:clientData/>
  </xdr:twoCellAnchor>
  <xdr:oneCellAnchor>
    <xdr:from>
      <xdr:col>0</xdr:col>
      <xdr:colOff>247650</xdr:colOff>
      <xdr:row>173</xdr:row>
      <xdr:rowOff>219075</xdr:rowOff>
    </xdr:from>
    <xdr:ext cx="6705600" cy="723900"/>
    <xdr:sp>
      <xdr:nvSpPr>
        <xdr:cNvPr id="7" name="Text Box 18"/>
        <xdr:cNvSpPr txBox="1">
          <a:spLocks noChangeArrowheads="1"/>
        </xdr:cNvSpPr>
      </xdr:nvSpPr>
      <xdr:spPr>
        <a:xfrm>
          <a:off x="247650" y="41176575"/>
          <a:ext cx="6705600" cy="7239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higher than the statutory tax rate due to non-deductibility of certain expenses for taxation purposes. </a:t>
          </a:r>
        </a:p>
      </xdr:txBody>
    </xdr:sp>
    <xdr:clientData/>
  </xdr:oneCellAnchor>
  <xdr:twoCellAnchor>
    <xdr:from>
      <xdr:col>0</xdr:col>
      <xdr:colOff>247650</xdr:colOff>
      <xdr:row>26</xdr:row>
      <xdr:rowOff>0</xdr:rowOff>
    </xdr:from>
    <xdr:to>
      <xdr:col>13</xdr:col>
      <xdr:colOff>885825</xdr:colOff>
      <xdr:row>28</xdr:row>
      <xdr:rowOff>47625</xdr:rowOff>
    </xdr:to>
    <xdr:sp>
      <xdr:nvSpPr>
        <xdr:cNvPr id="8" name="Text Box 22"/>
        <xdr:cNvSpPr txBox="1">
          <a:spLocks noChangeArrowheads="1"/>
        </xdr:cNvSpPr>
      </xdr:nvSpPr>
      <xdr:spPr>
        <a:xfrm>
          <a:off x="247650" y="6076950"/>
          <a:ext cx="6724650" cy="5238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2</xdr:col>
      <xdr:colOff>19050</xdr:colOff>
      <xdr:row>198</xdr:row>
      <xdr:rowOff>0</xdr:rowOff>
    </xdr:from>
    <xdr:to>
      <xdr:col>14</xdr:col>
      <xdr:colOff>9525</xdr:colOff>
      <xdr:row>199</xdr:row>
      <xdr:rowOff>85725</xdr:rowOff>
    </xdr:to>
    <xdr:sp>
      <xdr:nvSpPr>
        <xdr:cNvPr id="9" name="Text Box 27"/>
        <xdr:cNvSpPr txBox="1">
          <a:spLocks noChangeArrowheads="1"/>
        </xdr:cNvSpPr>
      </xdr:nvSpPr>
      <xdr:spPr>
        <a:xfrm>
          <a:off x="523875" y="46796325"/>
          <a:ext cx="649605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30 June 2009:</a:t>
          </a:r>
        </a:p>
      </xdr:txBody>
    </xdr:sp>
    <xdr:clientData/>
  </xdr:twoCellAnchor>
  <xdr:twoCellAnchor>
    <xdr:from>
      <xdr:col>2</xdr:col>
      <xdr:colOff>9525</xdr:colOff>
      <xdr:row>208</xdr:row>
      <xdr:rowOff>0</xdr:rowOff>
    </xdr:from>
    <xdr:to>
      <xdr:col>14</xdr:col>
      <xdr:colOff>0</xdr:colOff>
      <xdr:row>209</xdr:row>
      <xdr:rowOff>95250</xdr:rowOff>
    </xdr:to>
    <xdr:sp>
      <xdr:nvSpPr>
        <xdr:cNvPr id="10" name="Text Box 28"/>
        <xdr:cNvSpPr txBox="1">
          <a:spLocks noChangeArrowheads="1"/>
        </xdr:cNvSpPr>
      </xdr:nvSpPr>
      <xdr:spPr>
        <a:xfrm>
          <a:off x="514350" y="49196625"/>
          <a:ext cx="6496050" cy="333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30 June 2009:</a:t>
          </a:r>
        </a:p>
      </xdr:txBody>
    </xdr:sp>
    <xdr:clientData/>
  </xdr:twoCellAnchor>
  <xdr:twoCellAnchor>
    <xdr:from>
      <xdr:col>1</xdr:col>
      <xdr:colOff>9525</xdr:colOff>
      <xdr:row>250</xdr:row>
      <xdr:rowOff>219075</xdr:rowOff>
    </xdr:from>
    <xdr:to>
      <xdr:col>13</xdr:col>
      <xdr:colOff>885825</xdr:colOff>
      <xdr:row>253</xdr:row>
      <xdr:rowOff>57150</xdr:rowOff>
    </xdr:to>
    <xdr:sp>
      <xdr:nvSpPr>
        <xdr:cNvPr id="11" name="Text Box 29"/>
        <xdr:cNvSpPr txBox="1">
          <a:spLocks noChangeArrowheads="1"/>
        </xdr:cNvSpPr>
      </xdr:nvSpPr>
      <xdr:spPr>
        <a:xfrm>
          <a:off x="266700" y="59778900"/>
          <a:ext cx="6705600" cy="5524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and debt securities (all denominated in Ringgit Malaysia) of the Group as at 30 June 2009 are as follows:</a:t>
          </a:r>
        </a:p>
      </xdr:txBody>
    </xdr:sp>
    <xdr:clientData/>
  </xdr:twoCellAnchor>
  <xdr:twoCellAnchor>
    <xdr:from>
      <xdr:col>1</xdr:col>
      <xdr:colOff>9525</xdr:colOff>
      <xdr:row>284</xdr:row>
      <xdr:rowOff>209550</xdr:rowOff>
    </xdr:from>
    <xdr:to>
      <xdr:col>13</xdr:col>
      <xdr:colOff>847725</xdr:colOff>
      <xdr:row>286</xdr:row>
      <xdr:rowOff>190500</xdr:rowOff>
    </xdr:to>
    <xdr:sp>
      <xdr:nvSpPr>
        <xdr:cNvPr id="12" name="Text Box 30"/>
        <xdr:cNvSpPr txBox="1">
          <a:spLocks noChangeArrowheads="1"/>
        </xdr:cNvSpPr>
      </xdr:nvSpPr>
      <xdr:spPr>
        <a:xfrm>
          <a:off x="266700" y="67694175"/>
          <a:ext cx="6667500" cy="457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247650</xdr:colOff>
      <xdr:row>290</xdr:row>
      <xdr:rowOff>9525</xdr:rowOff>
    </xdr:from>
    <xdr:to>
      <xdr:col>13</xdr:col>
      <xdr:colOff>847725</xdr:colOff>
      <xdr:row>292</xdr:row>
      <xdr:rowOff>0</xdr:rowOff>
    </xdr:to>
    <xdr:sp>
      <xdr:nvSpPr>
        <xdr:cNvPr id="13" name="Text Box 31"/>
        <xdr:cNvSpPr txBox="1">
          <a:spLocks noChangeArrowheads="1"/>
        </xdr:cNvSpPr>
      </xdr:nvSpPr>
      <xdr:spPr>
        <a:xfrm>
          <a:off x="247650" y="68922900"/>
          <a:ext cx="6686550"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 for the Group as at the date of this report.</a:t>
          </a:r>
        </a:p>
      </xdr:txBody>
    </xdr:sp>
    <xdr:clientData/>
  </xdr:twoCellAnchor>
  <xdr:twoCellAnchor>
    <xdr:from>
      <xdr:col>0</xdr:col>
      <xdr:colOff>0</xdr:colOff>
      <xdr:row>0</xdr:row>
      <xdr:rowOff>19050</xdr:rowOff>
    </xdr:from>
    <xdr:to>
      <xdr:col>2</xdr:col>
      <xdr:colOff>1028700</xdr:colOff>
      <xdr:row>1</xdr:row>
      <xdr:rowOff>0</xdr:rowOff>
    </xdr:to>
    <xdr:pic>
      <xdr:nvPicPr>
        <xdr:cNvPr id="14" name="Picture 34" descr="Rce"/>
        <xdr:cNvPicPr preferRelativeResize="1">
          <a:picLocks noChangeAspect="1"/>
        </xdr:cNvPicPr>
      </xdr:nvPicPr>
      <xdr:blipFill>
        <a:blip r:embed="rId1"/>
        <a:srcRect l="26277" t="14857" r="31874" b="51428"/>
        <a:stretch>
          <a:fillRect/>
        </a:stretch>
      </xdr:blipFill>
      <xdr:spPr>
        <a:xfrm>
          <a:off x="0" y="19050"/>
          <a:ext cx="1533525" cy="504825"/>
        </a:xfrm>
        <a:prstGeom prst="rect">
          <a:avLst/>
        </a:prstGeom>
        <a:noFill/>
        <a:ln w="9525" cmpd="sng">
          <a:solidFill>
            <a:srgbClr val="FFFF00"/>
          </a:solidFill>
          <a:headEnd type="none"/>
          <a:tailEnd type="none"/>
        </a:ln>
      </xdr:spPr>
    </xdr:pic>
    <xdr:clientData/>
  </xdr:twoCellAnchor>
  <xdr:twoCellAnchor>
    <xdr:from>
      <xdr:col>1</xdr:col>
      <xdr:colOff>9525</xdr:colOff>
      <xdr:row>8</xdr:row>
      <xdr:rowOff>0</xdr:rowOff>
    </xdr:from>
    <xdr:to>
      <xdr:col>14</xdr:col>
      <xdr:colOff>0</xdr:colOff>
      <xdr:row>14</xdr:row>
      <xdr:rowOff>28575</xdr:rowOff>
    </xdr:to>
    <xdr:sp>
      <xdr:nvSpPr>
        <xdr:cNvPr id="15" name="Text Box 33"/>
        <xdr:cNvSpPr txBox="1">
          <a:spLocks noChangeArrowheads="1"/>
        </xdr:cNvSpPr>
      </xdr:nvSpPr>
      <xdr:spPr>
        <a:xfrm>
          <a:off x="266700" y="2190750"/>
          <a:ext cx="6743700" cy="14192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interim financial report is unaudited and has been prepared in accordance with the requirements of FRS 134, Interim Financial Reporting issued by the Malaysian Accounting Standards Board and paragraph 9.22 of the Main Market Listing Requirements of Bursa Malaysia Securities Berhad. The interim financial report should be read in conjunction with the audited financial statements of the Company for the financial year ended 31 March 2009.</a:t>
          </a:r>
        </a:p>
      </xdr:txBody>
    </xdr:sp>
    <xdr:clientData/>
  </xdr:twoCellAnchor>
  <xdr:twoCellAnchor>
    <xdr:from>
      <xdr:col>0</xdr:col>
      <xdr:colOff>247650</xdr:colOff>
      <xdr:row>31</xdr:row>
      <xdr:rowOff>200025</xdr:rowOff>
    </xdr:from>
    <xdr:to>
      <xdr:col>14</xdr:col>
      <xdr:colOff>0</xdr:colOff>
      <xdr:row>33</xdr:row>
      <xdr:rowOff>76200</xdr:rowOff>
    </xdr:to>
    <xdr:sp>
      <xdr:nvSpPr>
        <xdr:cNvPr id="16" name="Text Box 36"/>
        <xdr:cNvSpPr txBox="1">
          <a:spLocks noChangeArrowheads="1"/>
        </xdr:cNvSpPr>
      </xdr:nvSpPr>
      <xdr:spPr>
        <a:xfrm>
          <a:off x="247650" y="7410450"/>
          <a:ext cx="6762750" cy="3524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significantly affected by any seasonal or cyclical factors.</a:t>
          </a:r>
        </a:p>
      </xdr:txBody>
    </xdr:sp>
    <xdr:clientData/>
  </xdr:twoCellAnchor>
  <xdr:twoCellAnchor>
    <xdr:from>
      <xdr:col>1</xdr:col>
      <xdr:colOff>0</xdr:colOff>
      <xdr:row>37</xdr:row>
      <xdr:rowOff>0</xdr:rowOff>
    </xdr:from>
    <xdr:to>
      <xdr:col>14</xdr:col>
      <xdr:colOff>0</xdr:colOff>
      <xdr:row>38</xdr:row>
      <xdr:rowOff>190500</xdr:rowOff>
    </xdr:to>
    <xdr:sp>
      <xdr:nvSpPr>
        <xdr:cNvPr id="17" name="Text Box 37"/>
        <xdr:cNvSpPr txBox="1">
          <a:spLocks noChangeArrowheads="1"/>
        </xdr:cNvSpPr>
      </xdr:nvSpPr>
      <xdr:spPr>
        <a:xfrm>
          <a:off x="257175" y="8582025"/>
          <a:ext cx="6753225" cy="4286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for the current quarter and financial period to-date.</a:t>
          </a:r>
        </a:p>
      </xdr:txBody>
    </xdr:sp>
    <xdr:clientData/>
  </xdr:twoCellAnchor>
  <xdr:twoCellAnchor>
    <xdr:from>
      <xdr:col>1</xdr:col>
      <xdr:colOff>9525</xdr:colOff>
      <xdr:row>17</xdr:row>
      <xdr:rowOff>0</xdr:rowOff>
    </xdr:from>
    <xdr:to>
      <xdr:col>14</xdr:col>
      <xdr:colOff>0</xdr:colOff>
      <xdr:row>21</xdr:row>
      <xdr:rowOff>0</xdr:rowOff>
    </xdr:to>
    <xdr:sp>
      <xdr:nvSpPr>
        <xdr:cNvPr id="18" name="Text Box 39"/>
        <xdr:cNvSpPr txBox="1">
          <a:spLocks noChangeArrowheads="1"/>
        </xdr:cNvSpPr>
      </xdr:nvSpPr>
      <xdr:spPr>
        <a:xfrm>
          <a:off x="266700" y="4257675"/>
          <a:ext cx="6743700" cy="6953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significant accounting policies adopted by the Group in this interim financial report are consistent with those adopted in the annual audited financial statements for the financial year ended 31 March 2009. </a:t>
          </a:r>
        </a:p>
      </xdr:txBody>
    </xdr:sp>
    <xdr:clientData/>
  </xdr:twoCellAnchor>
  <xdr:oneCellAnchor>
    <xdr:from>
      <xdr:col>1</xdr:col>
      <xdr:colOff>0</xdr:colOff>
      <xdr:row>179</xdr:row>
      <xdr:rowOff>152400</xdr:rowOff>
    </xdr:from>
    <xdr:ext cx="6696075" cy="495300"/>
    <xdr:sp>
      <xdr:nvSpPr>
        <xdr:cNvPr id="19" name="Text Box 41"/>
        <xdr:cNvSpPr txBox="1">
          <a:spLocks noChangeArrowheads="1"/>
        </xdr:cNvSpPr>
      </xdr:nvSpPr>
      <xdr:spPr>
        <a:xfrm>
          <a:off x="257175" y="42491025"/>
          <a:ext cx="6696075" cy="4953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a:t>
          </a:r>
        </a:p>
      </xdr:txBody>
    </xdr:sp>
    <xdr:clientData/>
  </xdr:oneCellAnchor>
  <xdr:twoCellAnchor>
    <xdr:from>
      <xdr:col>1</xdr:col>
      <xdr:colOff>9525</xdr:colOff>
      <xdr:row>310</xdr:row>
      <xdr:rowOff>0</xdr:rowOff>
    </xdr:from>
    <xdr:to>
      <xdr:col>13</xdr:col>
      <xdr:colOff>895350</xdr:colOff>
      <xdr:row>313</xdr:row>
      <xdr:rowOff>104775</xdr:rowOff>
    </xdr:to>
    <xdr:sp>
      <xdr:nvSpPr>
        <xdr:cNvPr id="20" name="Text Box 44"/>
        <xdr:cNvSpPr txBox="1">
          <a:spLocks noChangeArrowheads="1"/>
        </xdr:cNvSpPr>
      </xdr:nvSpPr>
      <xdr:spPr>
        <a:xfrm>
          <a:off x="266700" y="73694925"/>
          <a:ext cx="671512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314</xdr:row>
      <xdr:rowOff>9525</xdr:rowOff>
    </xdr:from>
    <xdr:to>
      <xdr:col>13</xdr:col>
      <xdr:colOff>904875</xdr:colOff>
      <xdr:row>317</xdr:row>
      <xdr:rowOff>19050</xdr:rowOff>
    </xdr:to>
    <xdr:sp>
      <xdr:nvSpPr>
        <xdr:cNvPr id="21" name="Text Box 45"/>
        <xdr:cNvSpPr txBox="1">
          <a:spLocks noChangeArrowheads="1"/>
        </xdr:cNvSpPr>
      </xdr:nvSpPr>
      <xdr:spPr>
        <a:xfrm>
          <a:off x="266700" y="74656950"/>
          <a:ext cx="6724650" cy="7239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2</xdr:col>
      <xdr:colOff>9525</xdr:colOff>
      <xdr:row>63</xdr:row>
      <xdr:rowOff>209550</xdr:rowOff>
    </xdr:from>
    <xdr:to>
      <xdr:col>13</xdr:col>
      <xdr:colOff>914400</xdr:colOff>
      <xdr:row>66</xdr:row>
      <xdr:rowOff>66675</xdr:rowOff>
    </xdr:to>
    <xdr:sp>
      <xdr:nvSpPr>
        <xdr:cNvPr id="22" name="Text Box 53"/>
        <xdr:cNvSpPr txBox="1">
          <a:spLocks noChangeArrowheads="1"/>
        </xdr:cNvSpPr>
      </xdr:nvSpPr>
      <xdr:spPr>
        <a:xfrm>
          <a:off x="514350" y="14878050"/>
          <a:ext cx="6486525"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Underwritten Commercial Papers ("CPs") by RCE Premier Sdn Bhd, a subsidiary of the Company, as follows:</a:t>
          </a:r>
        </a:p>
      </xdr:txBody>
    </xdr:sp>
    <xdr:clientData/>
  </xdr:twoCellAnchor>
  <xdr:twoCellAnchor>
    <xdr:from>
      <xdr:col>2</xdr:col>
      <xdr:colOff>9525</xdr:colOff>
      <xdr:row>50</xdr:row>
      <xdr:rowOff>161925</xdr:rowOff>
    </xdr:from>
    <xdr:to>
      <xdr:col>13</xdr:col>
      <xdr:colOff>885825</xdr:colOff>
      <xdr:row>53</xdr:row>
      <xdr:rowOff>66675</xdr:rowOff>
    </xdr:to>
    <xdr:sp>
      <xdr:nvSpPr>
        <xdr:cNvPr id="23" name="Text Box 54"/>
        <xdr:cNvSpPr txBox="1">
          <a:spLocks noChangeArrowheads="1"/>
        </xdr:cNvSpPr>
      </xdr:nvSpPr>
      <xdr:spPr>
        <a:xfrm>
          <a:off x="514350" y="11763375"/>
          <a:ext cx="6457950"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1</xdr:col>
      <xdr:colOff>9525</xdr:colOff>
      <xdr:row>156</xdr:row>
      <xdr:rowOff>219075</xdr:rowOff>
    </xdr:from>
    <xdr:to>
      <xdr:col>13</xdr:col>
      <xdr:colOff>876300</xdr:colOff>
      <xdr:row>158</xdr:row>
      <xdr:rowOff>123825</xdr:rowOff>
    </xdr:to>
    <xdr:sp>
      <xdr:nvSpPr>
        <xdr:cNvPr id="24" name="Text Box 17"/>
        <xdr:cNvSpPr txBox="1">
          <a:spLocks noChangeArrowheads="1"/>
        </xdr:cNvSpPr>
      </xdr:nvSpPr>
      <xdr:spPr>
        <a:xfrm>
          <a:off x="266700" y="37118925"/>
          <a:ext cx="6696075" cy="3810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0</xdr:col>
      <xdr:colOff>238125</xdr:colOff>
      <xdr:row>97</xdr:row>
      <xdr:rowOff>0</xdr:rowOff>
    </xdr:from>
    <xdr:to>
      <xdr:col>14</xdr:col>
      <xdr:colOff>0</xdr:colOff>
      <xdr:row>98</xdr:row>
      <xdr:rowOff>209550</xdr:rowOff>
    </xdr:to>
    <xdr:sp>
      <xdr:nvSpPr>
        <xdr:cNvPr id="25" name="Text Box 24"/>
        <xdr:cNvSpPr txBox="1">
          <a:spLocks noChangeArrowheads="1"/>
        </xdr:cNvSpPr>
      </xdr:nvSpPr>
      <xdr:spPr>
        <a:xfrm>
          <a:off x="238125" y="22802850"/>
          <a:ext cx="6772275"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to-date were as follows:</a:t>
          </a:r>
        </a:p>
      </xdr:txBody>
    </xdr:sp>
    <xdr:clientData/>
  </xdr:twoCellAnchor>
  <xdr:twoCellAnchor>
    <xdr:from>
      <xdr:col>2</xdr:col>
      <xdr:colOff>19050</xdr:colOff>
      <xdr:row>72</xdr:row>
      <xdr:rowOff>228600</xdr:rowOff>
    </xdr:from>
    <xdr:to>
      <xdr:col>13</xdr:col>
      <xdr:colOff>895350</xdr:colOff>
      <xdr:row>75</xdr:row>
      <xdr:rowOff>95250</xdr:rowOff>
    </xdr:to>
    <xdr:sp>
      <xdr:nvSpPr>
        <xdr:cNvPr id="26" name="Text Box 53"/>
        <xdr:cNvSpPr txBox="1">
          <a:spLocks noChangeArrowheads="1"/>
        </xdr:cNvSpPr>
      </xdr:nvSpPr>
      <xdr:spPr>
        <a:xfrm>
          <a:off x="523875" y="17049750"/>
          <a:ext cx="6457950"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Fixed Rate Medium Term Notes ("MTNs") by RCE Advance Sdn Bhd, a subsidiary of the Company, as follows:</a:t>
          </a:r>
        </a:p>
      </xdr:txBody>
    </xdr:sp>
    <xdr:clientData/>
  </xdr:twoCellAnchor>
  <xdr:twoCellAnchor>
    <xdr:from>
      <xdr:col>2</xdr:col>
      <xdr:colOff>9525</xdr:colOff>
      <xdr:row>61</xdr:row>
      <xdr:rowOff>9525</xdr:rowOff>
    </xdr:from>
    <xdr:to>
      <xdr:col>13</xdr:col>
      <xdr:colOff>904875</xdr:colOff>
      <xdr:row>63</xdr:row>
      <xdr:rowOff>95250</xdr:rowOff>
    </xdr:to>
    <xdr:sp>
      <xdr:nvSpPr>
        <xdr:cNvPr id="27" name="Text Box 55"/>
        <xdr:cNvSpPr txBox="1">
          <a:spLocks noChangeArrowheads="1"/>
        </xdr:cNvSpPr>
      </xdr:nvSpPr>
      <xdr:spPr>
        <a:xfrm>
          <a:off x="514350" y="14201775"/>
          <a:ext cx="6477000" cy="5619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RM96.9 million ABS, RM21.9</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twoCellAnchor>
    <xdr:from>
      <xdr:col>1</xdr:col>
      <xdr:colOff>0</xdr:colOff>
      <xdr:row>130</xdr:row>
      <xdr:rowOff>9525</xdr:rowOff>
    </xdr:from>
    <xdr:to>
      <xdr:col>13</xdr:col>
      <xdr:colOff>904875</xdr:colOff>
      <xdr:row>136</xdr:row>
      <xdr:rowOff>47625</xdr:rowOff>
    </xdr:to>
    <xdr:sp>
      <xdr:nvSpPr>
        <xdr:cNvPr id="28" name="Text Box 1"/>
        <xdr:cNvSpPr txBox="1">
          <a:spLocks noChangeArrowheads="1"/>
        </xdr:cNvSpPr>
      </xdr:nvSpPr>
      <xdr:spPr>
        <a:xfrm>
          <a:off x="257175" y="30718125"/>
          <a:ext cx="6734175" cy="14668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For the current financial period ended 30 June 2009, the Group's net loan receivables grew from RM754.4 million to RM1.0 billion, representing an increase of 32.7% or RM246.4 million compared to the previous year's corresponding quarter. Group revenue also registered an increase of 42.2% from RM47.1 million to RM67.0 million. This is mainly driven by increasing demand for personal financing in the credit cooperative market.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136</xdr:row>
      <xdr:rowOff>0</xdr:rowOff>
    </xdr:from>
    <xdr:to>
      <xdr:col>13</xdr:col>
      <xdr:colOff>895350</xdr:colOff>
      <xdr:row>138</xdr:row>
      <xdr:rowOff>228600</xdr:rowOff>
    </xdr:to>
    <xdr:sp>
      <xdr:nvSpPr>
        <xdr:cNvPr id="29" name="Text Box 50"/>
        <xdr:cNvSpPr txBox="1">
          <a:spLocks noChangeArrowheads="1"/>
        </xdr:cNvSpPr>
      </xdr:nvSpPr>
      <xdr:spPr>
        <a:xfrm>
          <a:off x="257175" y="32137350"/>
          <a:ext cx="6724650" cy="7048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Group's net profit improved by 36.0% from RM13.6 million to RM18.5 million for the current period arising from continuing good performance of its loan financing business.</a:t>
          </a:r>
        </a:p>
      </xdr:txBody>
    </xdr:sp>
    <xdr:clientData/>
  </xdr:twoCellAnchor>
  <xdr:twoCellAnchor>
    <xdr:from>
      <xdr:col>0</xdr:col>
      <xdr:colOff>247650</xdr:colOff>
      <xdr:row>143</xdr:row>
      <xdr:rowOff>0</xdr:rowOff>
    </xdr:from>
    <xdr:to>
      <xdr:col>13</xdr:col>
      <xdr:colOff>895350</xdr:colOff>
      <xdr:row>146</xdr:row>
      <xdr:rowOff>19050</xdr:rowOff>
    </xdr:to>
    <xdr:sp>
      <xdr:nvSpPr>
        <xdr:cNvPr id="30" name="Text Box 51"/>
        <xdr:cNvSpPr txBox="1">
          <a:spLocks noChangeArrowheads="1"/>
        </xdr:cNvSpPr>
      </xdr:nvSpPr>
      <xdr:spPr>
        <a:xfrm>
          <a:off x="247650" y="33804225"/>
          <a:ext cx="6734175" cy="733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Profit before tax for the current quarter of RM25.0 million was slightly higher than the preceding quarter of RM24.6 million, representing an improvement of 1.6%.   </a:t>
          </a:r>
        </a:p>
      </xdr:txBody>
    </xdr:sp>
    <xdr:clientData/>
  </xdr:twoCellAnchor>
  <xdr:twoCellAnchor>
    <xdr:from>
      <xdr:col>1</xdr:col>
      <xdr:colOff>0</xdr:colOff>
      <xdr:row>148</xdr:row>
      <xdr:rowOff>228600</xdr:rowOff>
    </xdr:from>
    <xdr:to>
      <xdr:col>13</xdr:col>
      <xdr:colOff>895350</xdr:colOff>
      <xdr:row>153</xdr:row>
      <xdr:rowOff>152400</xdr:rowOff>
    </xdr:to>
    <xdr:sp>
      <xdr:nvSpPr>
        <xdr:cNvPr id="31" name="Text Box 17"/>
        <xdr:cNvSpPr txBox="1">
          <a:spLocks noChangeArrowheads="1"/>
        </xdr:cNvSpPr>
      </xdr:nvSpPr>
      <xdr:spPr>
        <a:xfrm>
          <a:off x="257175" y="35223450"/>
          <a:ext cx="6724650" cy="11144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Despite intense competition in the loan financing business, the Group continues to enjoy strong customer support due to its marketing and product development efforts to achieve greater market penetration. Barring any unforeseen circumstances, the Group remains positive of improving its performance in the coming quarters for financial year ending 31 March 2010. 
</a:t>
          </a:r>
        </a:p>
      </xdr:txBody>
    </xdr:sp>
    <xdr:clientData/>
  </xdr:twoCellAnchor>
  <xdr:twoCellAnchor>
    <xdr:from>
      <xdr:col>2</xdr:col>
      <xdr:colOff>0</xdr:colOff>
      <xdr:row>237</xdr:row>
      <xdr:rowOff>247650</xdr:rowOff>
    </xdr:from>
    <xdr:to>
      <xdr:col>13</xdr:col>
      <xdr:colOff>876300</xdr:colOff>
      <xdr:row>247</xdr:row>
      <xdr:rowOff>190500</xdr:rowOff>
    </xdr:to>
    <xdr:sp>
      <xdr:nvSpPr>
        <xdr:cNvPr id="32" name="Text Box 6"/>
        <xdr:cNvSpPr txBox="1">
          <a:spLocks noChangeArrowheads="1"/>
        </xdr:cNvSpPr>
      </xdr:nvSpPr>
      <xdr:spPr>
        <a:xfrm>
          <a:off x="504825" y="56635650"/>
          <a:ext cx="6457950" cy="2400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On 27 May 2009, the Board of Directors of the Company announced the proposed establishment of an ESOS for eligible employees and directors of the Company and its subsidiaries (excluding subsidiaries which are dormant) ("Proposed ESOS").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The circular to shareholders on the Proposed ESOS has been despatched on 29 July 2009 and shareholders approval will be sought in an extraordinary general meeting to be convened on 20 August 2009. The Proposed ESOS is expected to be completed by the third quarter of the financial year ending 31 March 2010, after which it will be implemented.</a:t>
          </a:r>
        </a:p>
      </xdr:txBody>
    </xdr:sp>
    <xdr:clientData/>
  </xdr:twoCellAnchor>
  <xdr:oneCellAnchor>
    <xdr:from>
      <xdr:col>2</xdr:col>
      <xdr:colOff>0</xdr:colOff>
      <xdr:row>186</xdr:row>
      <xdr:rowOff>0</xdr:rowOff>
    </xdr:from>
    <xdr:ext cx="6505575" cy="314325"/>
    <xdr:sp>
      <xdr:nvSpPr>
        <xdr:cNvPr id="33" name="Text Box 2"/>
        <xdr:cNvSpPr txBox="1">
          <a:spLocks noChangeArrowheads="1"/>
        </xdr:cNvSpPr>
      </xdr:nvSpPr>
      <xdr:spPr>
        <a:xfrm>
          <a:off x="504825" y="43919775"/>
          <a:ext cx="6505575"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85</xdr:row>
      <xdr:rowOff>0</xdr:rowOff>
    </xdr:from>
    <xdr:to>
      <xdr:col>13</xdr:col>
      <xdr:colOff>914400</xdr:colOff>
      <xdr:row>90</xdr:row>
      <xdr:rowOff>200025</xdr:rowOff>
    </xdr:to>
    <xdr:sp>
      <xdr:nvSpPr>
        <xdr:cNvPr id="34" name="Text Box 23"/>
        <xdr:cNvSpPr txBox="1">
          <a:spLocks noChangeArrowheads="1"/>
        </xdr:cNvSpPr>
      </xdr:nvSpPr>
      <xdr:spPr>
        <a:xfrm>
          <a:off x="247650" y="19945350"/>
          <a:ext cx="6753225" cy="1390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A final dividend in respect of the financial year ended 31 March 2009 of 10% (1 sen), less 25% tax on 710,971,340 ordinary shares, amounting to a dividend payable of RM5,332,285 has been proposed for shareholders' approval. Such dividend, if approved by the shareholders, will be accounted for in equity as appropriation of retained earnings in the financial year ending 31 March 2010.</a:t>
          </a:r>
        </a:p>
      </xdr:txBody>
    </xdr:sp>
    <xdr:clientData/>
  </xdr:twoCellAnchor>
  <xdr:twoCellAnchor>
    <xdr:from>
      <xdr:col>1</xdr:col>
      <xdr:colOff>0</xdr:colOff>
      <xdr:row>90</xdr:row>
      <xdr:rowOff>228600</xdr:rowOff>
    </xdr:from>
    <xdr:to>
      <xdr:col>13</xdr:col>
      <xdr:colOff>904875</xdr:colOff>
      <xdr:row>93</xdr:row>
      <xdr:rowOff>152400</xdr:rowOff>
    </xdr:to>
    <xdr:sp>
      <xdr:nvSpPr>
        <xdr:cNvPr id="35" name="Text Box 23"/>
        <xdr:cNvSpPr txBox="1">
          <a:spLocks noChangeArrowheads="1"/>
        </xdr:cNvSpPr>
      </xdr:nvSpPr>
      <xdr:spPr>
        <a:xfrm>
          <a:off x="257175" y="21364575"/>
          <a:ext cx="6734175" cy="6381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30 June 2009. </a:t>
          </a:r>
        </a:p>
      </xdr:txBody>
    </xdr:sp>
    <xdr:clientData/>
  </xdr:twoCellAnchor>
  <xdr:oneCellAnchor>
    <xdr:from>
      <xdr:col>2</xdr:col>
      <xdr:colOff>0</xdr:colOff>
      <xdr:row>223</xdr:row>
      <xdr:rowOff>0</xdr:rowOff>
    </xdr:from>
    <xdr:ext cx="6477000" cy="3343275"/>
    <xdr:sp>
      <xdr:nvSpPr>
        <xdr:cNvPr id="36" name="Text Box 6"/>
        <xdr:cNvSpPr txBox="1">
          <a:spLocks noChangeArrowheads="1"/>
        </xdr:cNvSpPr>
      </xdr:nvSpPr>
      <xdr:spPr>
        <a:xfrm>
          <a:off x="504825" y="52787550"/>
          <a:ext cx="6477000" cy="33432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On 27 May 2009, the Board of Directors of the Company announced that the Company proposed to undertake a private placement exercise of up to 71,097,134 new ordinary shares of RM0.10 each ("the Placement Shares"), representing 10% of the existing issued and paid-up share capital of the Company ("the Proposed Placement").
The approval of the Securities Commission ("SC") for the Proposed Placement was obtained  on 2 July 2009, whilst the additional listing application was approved by Bursa Malaysia Securities Berhad ("Bursa Securities") on 16 July 2009. 
The issue price was fixed at RM0.5503 per Placement Share, representing a discount of 10% based on the 5-day weighted average market price of the Company's ordinary shares from 20 to 24 July 2009 of RM0.6115 per share. The Proposed Placement will be completed on 10 August 2009 with the listing of the Placement Shares.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1">
      <selection activeCell="B10" sqref="B10"/>
    </sheetView>
  </sheetViews>
  <sheetFormatPr defaultColWidth="9.140625" defaultRowHeight="12.75"/>
  <cols>
    <col min="1" max="1" width="3.00390625" style="13" customWidth="1"/>
    <col min="2" max="2" width="51.57421875" style="13" customWidth="1"/>
    <col min="3" max="3" width="15.7109375" style="14" customWidth="1"/>
    <col min="4" max="4" width="1.8515625" style="15" customWidth="1"/>
    <col min="5" max="5" width="15.00390625" style="15" customWidth="1"/>
    <col min="6" max="6" width="0.5625" style="15" customWidth="1"/>
    <col min="7" max="7" width="17.00390625" style="15" customWidth="1"/>
    <col min="8" max="8" width="0.9921875" style="15" customWidth="1"/>
    <col min="9" max="9" width="16.7109375" style="15" customWidth="1"/>
    <col min="10" max="16384" width="9.140625" style="13" customWidth="1"/>
  </cols>
  <sheetData>
    <row r="1" ht="41.25" customHeight="1"/>
    <row r="2" spans="1:9" ht="18" customHeight="1">
      <c r="A2" s="279" t="s">
        <v>187</v>
      </c>
      <c r="B2" s="105"/>
      <c r="C2" s="106"/>
      <c r="D2" s="107"/>
      <c r="E2" s="107"/>
      <c r="F2" s="107"/>
      <c r="G2" s="107"/>
      <c r="H2" s="107"/>
      <c r="I2" s="103" t="s">
        <v>101</v>
      </c>
    </row>
    <row r="3" spans="1:9" ht="18" customHeight="1">
      <c r="A3" s="108" t="s">
        <v>100</v>
      </c>
      <c r="B3" s="105"/>
      <c r="C3" s="106"/>
      <c r="D3" s="107"/>
      <c r="E3" s="107"/>
      <c r="F3" s="107"/>
      <c r="G3" s="107"/>
      <c r="H3" s="107"/>
      <c r="I3" s="103" t="s">
        <v>230</v>
      </c>
    </row>
    <row r="4" ht="18" customHeight="1" thickBot="1"/>
    <row r="5" spans="1:9" ht="19.5" customHeight="1">
      <c r="A5" s="354" t="s">
        <v>102</v>
      </c>
      <c r="B5" s="110"/>
      <c r="C5" s="111"/>
      <c r="D5" s="112"/>
      <c r="E5" s="112"/>
      <c r="F5" s="112"/>
      <c r="G5" s="112"/>
      <c r="H5" s="112"/>
      <c r="I5" s="112"/>
    </row>
    <row r="6" spans="1:9" ht="19.5" customHeight="1" thickBot="1">
      <c r="A6" s="355" t="s">
        <v>229</v>
      </c>
      <c r="B6" s="113"/>
      <c r="C6" s="114"/>
      <c r="D6" s="115"/>
      <c r="E6" s="115"/>
      <c r="F6" s="115"/>
      <c r="G6" s="115"/>
      <c r="H6" s="115"/>
      <c r="I6" s="115"/>
    </row>
    <row r="7" ht="18" customHeight="1">
      <c r="A7" s="12"/>
    </row>
    <row r="8" spans="1:9" ht="18" customHeight="1">
      <c r="A8" s="105"/>
      <c r="B8" s="105"/>
      <c r="C8" s="490"/>
      <c r="D8" s="490"/>
      <c r="E8" s="490"/>
      <c r="F8" s="107"/>
      <c r="G8" s="490"/>
      <c r="H8" s="490"/>
      <c r="I8" s="490"/>
    </row>
    <row r="9" spans="1:9" s="281" customFormat="1" ht="18" customHeight="1">
      <c r="A9" s="356"/>
      <c r="B9" s="356"/>
      <c r="C9" s="489" t="s">
        <v>0</v>
      </c>
      <c r="D9" s="489"/>
      <c r="E9" s="489"/>
      <c r="F9" s="357"/>
      <c r="G9" s="489" t="s">
        <v>1</v>
      </c>
      <c r="H9" s="489"/>
      <c r="I9" s="489"/>
    </row>
    <row r="10" spans="1:9" s="281" customFormat="1" ht="18" customHeight="1">
      <c r="A10" s="356"/>
      <c r="B10" s="356"/>
      <c r="C10" s="358" t="str">
        <f>+G10</f>
        <v>30.06.2009</v>
      </c>
      <c r="D10" s="359"/>
      <c r="E10" s="359" t="str">
        <f>+I10</f>
        <v>30.06.2008</v>
      </c>
      <c r="F10" s="360"/>
      <c r="G10" s="358" t="s">
        <v>232</v>
      </c>
      <c r="H10" s="360"/>
      <c r="I10" s="359" t="s">
        <v>233</v>
      </c>
    </row>
    <row r="11" spans="1:9" s="281" customFormat="1" ht="18" customHeight="1">
      <c r="A11" s="356"/>
      <c r="B11" s="356"/>
      <c r="C11" s="361" t="s">
        <v>4</v>
      </c>
      <c r="D11" s="351"/>
      <c r="E11" s="351" t="s">
        <v>4</v>
      </c>
      <c r="F11" s="357"/>
      <c r="G11" s="361" t="s">
        <v>4</v>
      </c>
      <c r="H11" s="357"/>
      <c r="I11" s="351" t="s">
        <v>4</v>
      </c>
    </row>
    <row r="12" spans="1:9" s="281" customFormat="1" ht="18" customHeight="1">
      <c r="A12" s="356"/>
      <c r="B12" s="356"/>
      <c r="C12" s="352"/>
      <c r="D12" s="357"/>
      <c r="E12" s="357"/>
      <c r="F12" s="357" t="s">
        <v>9</v>
      </c>
      <c r="G12" s="352"/>
      <c r="H12" s="357"/>
      <c r="I12" s="357"/>
    </row>
    <row r="13" spans="1:9" s="281" customFormat="1" ht="18" customHeight="1">
      <c r="A13" s="353" t="s">
        <v>22</v>
      </c>
      <c r="B13" s="356" t="s">
        <v>5</v>
      </c>
      <c r="C13" s="295">
        <f>+'Income Statement'!C13</f>
        <v>66983000</v>
      </c>
      <c r="D13" s="362"/>
      <c r="E13" s="296">
        <f>+'Income Statement'!E13</f>
        <v>47113000</v>
      </c>
      <c r="F13" s="362"/>
      <c r="G13" s="295">
        <f>+'Income Statement'!G13</f>
        <v>66983000</v>
      </c>
      <c r="H13" s="362"/>
      <c r="I13" s="296">
        <f>+'Income Statement'!I13</f>
        <v>47113000</v>
      </c>
    </row>
    <row r="14" spans="1:9" s="281" customFormat="1" ht="18" customHeight="1">
      <c r="A14" s="356"/>
      <c r="B14" s="356"/>
      <c r="C14" s="285"/>
      <c r="D14" s="363"/>
      <c r="E14" s="286"/>
      <c r="F14" s="363"/>
      <c r="G14" s="285"/>
      <c r="H14" s="363"/>
      <c r="I14" s="286"/>
    </row>
    <row r="15" spans="1:9" s="366" customFormat="1" ht="18" customHeight="1">
      <c r="A15" s="364" t="s">
        <v>23</v>
      </c>
      <c r="B15" s="365" t="s">
        <v>48</v>
      </c>
      <c r="C15" s="295">
        <f>+'Income Statement'!C23</f>
        <v>24959000</v>
      </c>
      <c r="D15" s="362"/>
      <c r="E15" s="296">
        <f>+'Income Statement'!E23</f>
        <v>17074000</v>
      </c>
      <c r="F15" s="362"/>
      <c r="G15" s="295">
        <f>+'Income Statement'!G23</f>
        <v>24959000</v>
      </c>
      <c r="H15" s="362"/>
      <c r="I15" s="296">
        <f>+'Income Statement'!I23</f>
        <v>17074000</v>
      </c>
    </row>
    <row r="16" spans="1:9" s="366" customFormat="1" ht="18" customHeight="1">
      <c r="A16" s="365"/>
      <c r="B16" s="365"/>
      <c r="C16" s="295"/>
      <c r="D16" s="362"/>
      <c r="E16" s="296"/>
      <c r="F16" s="362"/>
      <c r="G16" s="295"/>
      <c r="H16" s="362"/>
      <c r="I16" s="296"/>
    </row>
    <row r="17" spans="1:9" s="366" customFormat="1" ht="18" customHeight="1">
      <c r="A17" s="364" t="s">
        <v>24</v>
      </c>
      <c r="B17" s="365" t="s">
        <v>49</v>
      </c>
      <c r="C17" s="295">
        <f>'Income Statement'!C26</f>
        <v>18533000</v>
      </c>
      <c r="D17" s="362"/>
      <c r="E17" s="296">
        <f>'Income Statement'!E26</f>
        <v>13572000</v>
      </c>
      <c r="F17" s="362"/>
      <c r="G17" s="295">
        <f>'Income Statement'!G26</f>
        <v>18533000</v>
      </c>
      <c r="H17" s="362"/>
      <c r="I17" s="296">
        <f>'Income Statement'!I26</f>
        <v>13572000</v>
      </c>
    </row>
    <row r="18" spans="1:9" s="366" customFormat="1" ht="18" customHeight="1">
      <c r="A18" s="364"/>
      <c r="B18" s="365"/>
      <c r="C18" s="295"/>
      <c r="D18" s="362"/>
      <c r="E18" s="296"/>
      <c r="F18" s="362"/>
      <c r="G18" s="295"/>
      <c r="H18" s="362"/>
      <c r="I18" s="296"/>
    </row>
    <row r="19" spans="1:9" s="366" customFormat="1" ht="18" customHeight="1">
      <c r="A19" s="364" t="s">
        <v>25</v>
      </c>
      <c r="B19" s="365" t="s">
        <v>50</v>
      </c>
      <c r="C19" s="295"/>
      <c r="D19" s="362"/>
      <c r="E19" s="296"/>
      <c r="F19" s="362"/>
      <c r="G19" s="295"/>
      <c r="H19" s="362"/>
      <c r="I19" s="296"/>
    </row>
    <row r="20" spans="1:9" s="366" customFormat="1" ht="18" customHeight="1">
      <c r="A20" s="365"/>
      <c r="B20" s="365" t="s">
        <v>115</v>
      </c>
      <c r="C20" s="295">
        <f>'Income Statement'!C29</f>
        <v>18533000</v>
      </c>
      <c r="D20" s="362"/>
      <c r="E20" s="296">
        <f>'Income Statement'!E29</f>
        <v>13572000</v>
      </c>
      <c r="F20" s="362"/>
      <c r="G20" s="295">
        <f>'Income Statement'!G29</f>
        <v>18533000</v>
      </c>
      <c r="H20" s="362"/>
      <c r="I20" s="296">
        <f>'Income Statement'!I29</f>
        <v>13572000</v>
      </c>
    </row>
    <row r="21" spans="1:9" s="366" customFormat="1" ht="18" customHeight="1">
      <c r="A21" s="365"/>
      <c r="B21" s="365"/>
      <c r="C21" s="297"/>
      <c r="D21" s="362"/>
      <c r="E21" s="294"/>
      <c r="F21" s="362"/>
      <c r="G21" s="297"/>
      <c r="H21" s="362"/>
      <c r="I21" s="362"/>
    </row>
    <row r="22" spans="1:9" s="366" customFormat="1" ht="18" customHeight="1">
      <c r="A22" s="364" t="s">
        <v>26</v>
      </c>
      <c r="B22" s="365" t="s">
        <v>29</v>
      </c>
      <c r="C22" s="367">
        <f>+'Income Statement'!C35</f>
        <v>2.60671672965564</v>
      </c>
      <c r="D22" s="362"/>
      <c r="E22" s="368">
        <f>'Income Statement'!E35</f>
        <v>1.9128020464106772</v>
      </c>
      <c r="F22" s="362"/>
      <c r="G22" s="367">
        <f>+'Income Statement'!G35</f>
        <v>2.60671672965564</v>
      </c>
      <c r="H22" s="362"/>
      <c r="I22" s="368">
        <f>+'Income Statement'!I35</f>
        <v>1.9128020464106772</v>
      </c>
    </row>
    <row r="23" spans="1:9" s="366" customFormat="1" ht="18" customHeight="1">
      <c r="A23" s="365"/>
      <c r="B23" s="365"/>
      <c r="C23" s="297"/>
      <c r="D23" s="362"/>
      <c r="E23" s="362"/>
      <c r="F23" s="362"/>
      <c r="G23" s="297"/>
      <c r="H23" s="362"/>
      <c r="I23" s="362"/>
    </row>
    <row r="24" spans="1:9" s="366" customFormat="1" ht="18" customHeight="1">
      <c r="A24" s="364" t="s">
        <v>27</v>
      </c>
      <c r="B24" s="365" t="s">
        <v>51</v>
      </c>
      <c r="C24" s="369">
        <v>0</v>
      </c>
      <c r="D24" s="370"/>
      <c r="E24" s="370">
        <v>0</v>
      </c>
      <c r="F24" s="370"/>
      <c r="G24" s="369">
        <v>0</v>
      </c>
      <c r="H24" s="370"/>
      <c r="I24" s="370">
        <v>0</v>
      </c>
    </row>
    <row r="25" spans="1:9" s="366" customFormat="1" ht="18" customHeight="1">
      <c r="A25" s="364"/>
      <c r="B25" s="365"/>
      <c r="C25" s="371"/>
      <c r="D25" s="362"/>
      <c r="E25" s="362"/>
      <c r="F25" s="362"/>
      <c r="G25" s="297"/>
      <c r="H25" s="362"/>
      <c r="I25" s="362"/>
    </row>
    <row r="26" spans="1:9" s="298" customFormat="1" ht="18" customHeight="1">
      <c r="A26" s="280"/>
      <c r="B26" s="280"/>
      <c r="C26" s="280"/>
      <c r="D26" s="280"/>
      <c r="E26" s="280"/>
      <c r="F26" s="280"/>
      <c r="G26" s="280"/>
      <c r="H26" s="280"/>
      <c r="I26" s="280"/>
    </row>
    <row r="27" spans="1:9" s="298" customFormat="1" ht="18" customHeight="1">
      <c r="A27" s="280"/>
      <c r="B27" s="280"/>
      <c r="C27" s="280"/>
      <c r="D27" s="280"/>
      <c r="E27" s="283" t="s">
        <v>177</v>
      </c>
      <c r="F27" s="280"/>
      <c r="G27" s="280"/>
      <c r="H27" s="280"/>
      <c r="I27" s="283" t="s">
        <v>178</v>
      </c>
    </row>
    <row r="28" spans="1:9" s="298" customFormat="1" ht="18" customHeight="1">
      <c r="A28" s="280"/>
      <c r="B28" s="280"/>
      <c r="C28" s="280"/>
      <c r="D28" s="280"/>
      <c r="E28" s="283" t="s">
        <v>76</v>
      </c>
      <c r="F28" s="280"/>
      <c r="G28" s="280"/>
      <c r="H28" s="280"/>
      <c r="I28" s="283" t="s">
        <v>53</v>
      </c>
    </row>
    <row r="29" spans="1:9" s="298" customFormat="1" ht="18" customHeight="1">
      <c r="A29" s="280"/>
      <c r="B29" s="280"/>
      <c r="C29" s="280"/>
      <c r="D29" s="280"/>
      <c r="E29" s="283" t="s">
        <v>21</v>
      </c>
      <c r="F29" s="280"/>
      <c r="G29" s="280"/>
      <c r="H29" s="280"/>
      <c r="I29" s="283" t="s">
        <v>54</v>
      </c>
    </row>
    <row r="30" spans="1:9" s="366" customFormat="1" ht="18" customHeight="1">
      <c r="A30" s="364" t="s">
        <v>28</v>
      </c>
      <c r="B30" s="365" t="s">
        <v>52</v>
      </c>
      <c r="C30" s="371"/>
      <c r="D30" s="362"/>
      <c r="E30" s="362"/>
      <c r="F30" s="362"/>
      <c r="G30" s="371"/>
      <c r="H30" s="362"/>
      <c r="I30" s="362"/>
    </row>
    <row r="31" spans="1:9" s="366" customFormat="1" ht="18" customHeight="1">
      <c r="A31" s="365"/>
      <c r="B31" s="365" t="s">
        <v>116</v>
      </c>
      <c r="C31" s="371"/>
      <c r="D31" s="372"/>
      <c r="E31" s="373">
        <f>+BalanceSheet!D63</f>
        <v>0.445295863397893</v>
      </c>
      <c r="F31" s="374"/>
      <c r="G31" s="375"/>
      <c r="H31" s="374"/>
      <c r="I31" s="373">
        <f>+BalanceSheet!F63</f>
        <v>0.4192286594371071</v>
      </c>
    </row>
    <row r="32" spans="1:9" s="366" customFormat="1" ht="18" customHeight="1">
      <c r="A32" s="365"/>
      <c r="B32" s="365"/>
      <c r="C32" s="371"/>
      <c r="D32" s="372"/>
      <c r="E32" s="373"/>
      <c r="F32" s="374"/>
      <c r="G32" s="375"/>
      <c r="H32" s="374"/>
      <c r="I32" s="373"/>
    </row>
    <row r="33" spans="1:9" s="366" customFormat="1" ht="18" customHeight="1">
      <c r="A33" s="364"/>
      <c r="B33" s="365"/>
      <c r="C33" s="371"/>
      <c r="D33" s="362"/>
      <c r="E33" s="362"/>
      <c r="F33" s="362"/>
      <c r="G33" s="371"/>
      <c r="H33" s="362"/>
      <c r="I33" s="362"/>
    </row>
    <row r="34" spans="1:9" s="366" customFormat="1" ht="18" customHeight="1">
      <c r="A34" s="364"/>
      <c r="B34" s="365"/>
      <c r="C34" s="489" t="s">
        <v>0</v>
      </c>
      <c r="D34" s="489"/>
      <c r="E34" s="489"/>
      <c r="F34" s="357"/>
      <c r="G34" s="489" t="s">
        <v>1</v>
      </c>
      <c r="H34" s="489"/>
      <c r="I34" s="489"/>
    </row>
    <row r="35" spans="1:9" s="366" customFormat="1" ht="18" customHeight="1">
      <c r="A35" s="365"/>
      <c r="B35" s="365"/>
      <c r="C35" s="358" t="str">
        <f>+G35</f>
        <v>30.06.2009</v>
      </c>
      <c r="D35" s="359"/>
      <c r="E35" s="359" t="str">
        <f>+I35</f>
        <v>30.06.2008</v>
      </c>
      <c r="F35" s="360"/>
      <c r="G35" s="358" t="str">
        <f>+G10</f>
        <v>30.06.2009</v>
      </c>
      <c r="H35" s="360"/>
      <c r="I35" s="359" t="str">
        <f>+I10</f>
        <v>30.06.2008</v>
      </c>
    </row>
    <row r="36" spans="1:9" s="366" customFormat="1" ht="18" customHeight="1">
      <c r="A36" s="365"/>
      <c r="B36" s="365"/>
      <c r="C36" s="361" t="s">
        <v>4</v>
      </c>
      <c r="D36" s="351"/>
      <c r="E36" s="351" t="s">
        <v>4</v>
      </c>
      <c r="F36" s="357"/>
      <c r="G36" s="361" t="s">
        <v>4</v>
      </c>
      <c r="H36" s="357"/>
      <c r="I36" s="351" t="s">
        <v>4</v>
      </c>
    </row>
    <row r="37" spans="1:9" s="366" customFormat="1" ht="18" customHeight="1">
      <c r="A37" s="365"/>
      <c r="B37" s="365"/>
      <c r="C37" s="361"/>
      <c r="D37" s="351"/>
      <c r="E37" s="351"/>
      <c r="F37" s="357"/>
      <c r="G37" s="361"/>
      <c r="H37" s="357"/>
      <c r="I37" s="351"/>
    </row>
    <row r="38" spans="1:9" s="366" customFormat="1" ht="18" customHeight="1">
      <c r="A38" s="364" t="s">
        <v>103</v>
      </c>
      <c r="B38" s="365" t="s">
        <v>104</v>
      </c>
      <c r="C38" s="314">
        <v>1023000</v>
      </c>
      <c r="D38" s="376"/>
      <c r="E38" s="315">
        <v>1443000</v>
      </c>
      <c r="F38" s="377"/>
      <c r="G38" s="314">
        <f>+C38</f>
        <v>1023000</v>
      </c>
      <c r="H38" s="377"/>
      <c r="I38" s="315">
        <v>1443000</v>
      </c>
    </row>
    <row r="39" spans="1:9" s="366" customFormat="1" ht="18" customHeight="1">
      <c r="A39" s="365"/>
      <c r="B39" s="365"/>
      <c r="C39" s="378"/>
      <c r="D39" s="376"/>
      <c r="E39" s="376"/>
      <c r="F39" s="376"/>
      <c r="G39" s="378"/>
      <c r="H39" s="376"/>
      <c r="I39" s="376"/>
    </row>
    <row r="40" spans="1:9" s="366" customFormat="1" ht="18" customHeight="1">
      <c r="A40" s="364" t="s">
        <v>106</v>
      </c>
      <c r="B40" s="365" t="s">
        <v>105</v>
      </c>
      <c r="C40" s="314">
        <f>-'Income Statement'!C21</f>
        <v>10000</v>
      </c>
      <c r="D40" s="378">
        <f>-'Income Statement'!D21</f>
        <v>0</v>
      </c>
      <c r="E40" s="315">
        <v>15000</v>
      </c>
      <c r="F40" s="377"/>
      <c r="G40" s="314">
        <f>-'Income Statement'!G21</f>
        <v>10000</v>
      </c>
      <c r="H40" s="377"/>
      <c r="I40" s="315">
        <v>15000</v>
      </c>
    </row>
    <row r="41" spans="1:9" s="17" customFormat="1" ht="18" customHeight="1">
      <c r="A41" s="118"/>
      <c r="B41" s="118"/>
      <c r="C41" s="119"/>
      <c r="D41" s="77"/>
      <c r="F41" s="77"/>
      <c r="G41" s="119"/>
      <c r="H41" s="77"/>
      <c r="I41" s="77"/>
    </row>
    <row r="42" spans="1:9" s="17" customFormat="1" ht="18" customHeight="1">
      <c r="A42" s="118"/>
      <c r="B42" s="118"/>
      <c r="C42" s="119"/>
      <c r="D42" s="77"/>
      <c r="E42" s="77"/>
      <c r="F42" s="77"/>
      <c r="G42" s="119"/>
      <c r="H42" s="77"/>
      <c r="I42" s="77"/>
    </row>
    <row r="43" spans="1:9" s="17" customFormat="1" ht="18.75">
      <c r="A43" s="118"/>
      <c r="B43" s="118"/>
      <c r="C43" s="119"/>
      <c r="D43" s="77"/>
      <c r="E43" s="77"/>
      <c r="F43" s="77"/>
      <c r="G43" s="119"/>
      <c r="H43" s="77"/>
      <c r="I43" s="77"/>
    </row>
    <row r="44" spans="1:9" s="17" customFormat="1" ht="18.75">
      <c r="A44" s="118"/>
      <c r="B44" s="118"/>
      <c r="C44" s="119"/>
      <c r="D44" s="77"/>
      <c r="E44" s="77"/>
      <c r="F44" s="77"/>
      <c r="G44" s="119"/>
      <c r="H44" s="77"/>
      <c r="I44" s="77"/>
    </row>
    <row r="45" spans="1:9" s="17" customFormat="1" ht="18.75">
      <c r="A45" s="118"/>
      <c r="B45" s="118"/>
      <c r="C45" s="119"/>
      <c r="D45" s="77"/>
      <c r="E45" s="77"/>
      <c r="F45" s="77"/>
      <c r="G45" s="119"/>
      <c r="H45" s="77"/>
      <c r="I45" s="77"/>
    </row>
    <row r="46" spans="3:9" s="17" customFormat="1" ht="18">
      <c r="C46" s="5"/>
      <c r="D46" s="6"/>
      <c r="E46" s="6"/>
      <c r="F46" s="6"/>
      <c r="G46" s="5"/>
      <c r="H46" s="6"/>
      <c r="I46" s="6"/>
    </row>
    <row r="47" spans="3:9" s="17" customFormat="1" ht="18">
      <c r="C47" s="5"/>
      <c r="D47" s="6"/>
      <c r="E47" s="6"/>
      <c r="F47" s="6"/>
      <c r="G47" s="5"/>
      <c r="H47" s="6"/>
      <c r="I47" s="6"/>
    </row>
    <row r="48" spans="3:9" s="17" customFormat="1" ht="18">
      <c r="C48" s="5"/>
      <c r="D48" s="6"/>
      <c r="E48" s="6"/>
      <c r="F48" s="6"/>
      <c r="G48" s="5"/>
      <c r="H48" s="6"/>
      <c r="I48" s="6"/>
    </row>
    <row r="49" spans="3:9" s="17" customFormat="1" ht="18">
      <c r="C49" s="5"/>
      <c r="D49" s="6"/>
      <c r="E49" s="6"/>
      <c r="F49" s="6"/>
      <c r="G49" s="5"/>
      <c r="H49" s="6"/>
      <c r="I49" s="6"/>
    </row>
    <row r="50" spans="3:9" s="17" customFormat="1" ht="18">
      <c r="C50" s="5"/>
      <c r="D50" s="6"/>
      <c r="E50" s="6"/>
      <c r="F50" s="6"/>
      <c r="G50" s="5"/>
      <c r="H50" s="6"/>
      <c r="I50" s="6"/>
    </row>
    <row r="51" spans="3:9" s="17" customFormat="1" ht="18">
      <c r="C51" s="5"/>
      <c r="D51" s="6"/>
      <c r="E51" s="6"/>
      <c r="F51" s="6"/>
      <c r="G51" s="5"/>
      <c r="H51" s="6"/>
      <c r="I51" s="6"/>
    </row>
    <row r="52" spans="1:9" s="17" customFormat="1" ht="18">
      <c r="A52" s="16"/>
      <c r="C52" s="5"/>
      <c r="D52" s="6"/>
      <c r="E52" s="6"/>
      <c r="F52" s="6"/>
      <c r="G52" s="5"/>
      <c r="H52" s="6"/>
      <c r="I52" s="6"/>
    </row>
    <row r="53" spans="3:9" s="17" customFormat="1" ht="18">
      <c r="C53" s="5"/>
      <c r="D53" s="6"/>
      <c r="E53" s="6"/>
      <c r="F53" s="6"/>
      <c r="G53" s="5"/>
      <c r="H53" s="6"/>
      <c r="I53" s="6"/>
    </row>
    <row r="54" spans="3:9" s="17" customFormat="1" ht="18">
      <c r="C54" s="5"/>
      <c r="D54" s="6"/>
      <c r="E54" s="6"/>
      <c r="F54" s="6"/>
      <c r="G54" s="5"/>
      <c r="H54" s="6"/>
      <c r="I54" s="6"/>
    </row>
    <row r="55" spans="3:9" s="17" customFormat="1" ht="18">
      <c r="C55" s="5"/>
      <c r="D55" s="6"/>
      <c r="E55" s="6"/>
      <c r="F55" s="6"/>
      <c r="G55" s="5"/>
      <c r="H55" s="6"/>
      <c r="I55" s="6"/>
    </row>
    <row r="56" spans="3:9" s="17" customFormat="1" ht="18">
      <c r="C56" s="18"/>
      <c r="D56" s="6"/>
      <c r="E56" s="262"/>
      <c r="F56" s="6"/>
      <c r="G56" s="18"/>
      <c r="H56" s="6"/>
      <c r="I56" s="262"/>
    </row>
    <row r="57" spans="3:9" s="17" customFormat="1" ht="18">
      <c r="C57" s="5"/>
      <c r="D57" s="6"/>
      <c r="E57" s="6"/>
      <c r="F57" s="6"/>
      <c r="G57" s="5"/>
      <c r="H57" s="6"/>
      <c r="I57" s="6"/>
    </row>
    <row r="58" spans="2:9" s="17" customFormat="1" ht="18">
      <c r="B58" s="16"/>
      <c r="C58" s="5"/>
      <c r="D58" s="6"/>
      <c r="E58" s="6"/>
      <c r="F58" s="6"/>
      <c r="G58" s="5"/>
      <c r="H58" s="6"/>
      <c r="I58" s="6"/>
    </row>
    <row r="59" spans="3:9" s="17" customFormat="1" ht="18">
      <c r="C59" s="5"/>
      <c r="D59" s="6"/>
      <c r="E59" s="6"/>
      <c r="F59" s="6"/>
      <c r="G59" s="5"/>
      <c r="H59" s="6"/>
      <c r="I59" s="6"/>
    </row>
    <row r="60" spans="3:9" s="17" customFormat="1" ht="18">
      <c r="C60" s="5"/>
      <c r="D60" s="6"/>
      <c r="E60" s="6"/>
      <c r="F60" s="6"/>
      <c r="G60" s="5"/>
      <c r="H60" s="6"/>
      <c r="I60" s="6"/>
    </row>
    <row r="61" spans="3:9" s="17" customFormat="1" ht="18">
      <c r="C61" s="5"/>
      <c r="D61" s="6"/>
      <c r="E61" s="6"/>
      <c r="F61" s="6"/>
      <c r="G61" s="5"/>
      <c r="H61" s="6"/>
      <c r="I61" s="6"/>
    </row>
    <row r="62" spans="3:9" s="17" customFormat="1" ht="18">
      <c r="C62" s="5"/>
      <c r="D62" s="6"/>
      <c r="E62" s="6"/>
      <c r="F62" s="6"/>
      <c r="G62" s="5"/>
      <c r="H62" s="6"/>
      <c r="I62" s="6"/>
    </row>
    <row r="63" spans="3:9" s="17" customFormat="1" ht="18">
      <c r="C63" s="5"/>
      <c r="D63" s="6"/>
      <c r="E63" s="6"/>
      <c r="F63" s="6"/>
      <c r="G63" s="5"/>
      <c r="H63" s="6"/>
      <c r="I63" s="6"/>
    </row>
    <row r="64" spans="3:9" s="17" customFormat="1" ht="18">
      <c r="C64" s="5"/>
      <c r="D64" s="6"/>
      <c r="E64" s="6"/>
      <c r="F64" s="6"/>
      <c r="G64" s="5"/>
      <c r="H64" s="6"/>
      <c r="I64" s="6"/>
    </row>
    <row r="65" spans="3:9" s="17" customFormat="1" ht="18">
      <c r="C65" s="5"/>
      <c r="D65" s="6"/>
      <c r="E65" s="6"/>
      <c r="F65" s="6"/>
      <c r="G65" s="5"/>
      <c r="H65" s="6"/>
      <c r="I65" s="6"/>
    </row>
    <row r="66" spans="3:9" s="17" customFormat="1" ht="18">
      <c r="C66" s="5"/>
      <c r="D66" s="6"/>
      <c r="E66" s="6"/>
      <c r="F66" s="6"/>
      <c r="G66" s="6"/>
      <c r="H66" s="6"/>
      <c r="I66" s="6"/>
    </row>
    <row r="67" spans="3:9" s="17" customFormat="1" ht="18">
      <c r="C67" s="5"/>
      <c r="D67" s="6"/>
      <c r="E67" s="6"/>
      <c r="F67" s="6"/>
      <c r="G67" s="6"/>
      <c r="H67" s="6"/>
      <c r="I67" s="6"/>
    </row>
    <row r="68" spans="3:9" s="17" customFormat="1" ht="18">
      <c r="C68" s="5"/>
      <c r="D68" s="6"/>
      <c r="E68" s="6"/>
      <c r="F68" s="6"/>
      <c r="G68" s="6"/>
      <c r="H68" s="6"/>
      <c r="I68" s="6"/>
    </row>
    <row r="69" spans="3:9" s="17" customFormat="1" ht="18">
      <c r="C69" s="5"/>
      <c r="D69" s="6"/>
      <c r="E69" s="6"/>
      <c r="F69" s="6"/>
      <c r="G69" s="6"/>
      <c r="H69" s="6"/>
      <c r="I69" s="6"/>
    </row>
    <row r="70" spans="3:9" s="17" customFormat="1" ht="18">
      <c r="C70" s="5"/>
      <c r="D70" s="6"/>
      <c r="E70" s="6"/>
      <c r="F70" s="6"/>
      <c r="G70" s="6"/>
      <c r="H70" s="6"/>
      <c r="I70" s="6"/>
    </row>
    <row r="71" spans="3:9" s="17" customFormat="1" ht="18">
      <c r="C71" s="5"/>
      <c r="D71" s="6"/>
      <c r="E71" s="6"/>
      <c r="F71" s="6"/>
      <c r="G71" s="6"/>
      <c r="H71" s="6"/>
      <c r="I71" s="6"/>
    </row>
    <row r="72" spans="3:9" s="17" customFormat="1" ht="18">
      <c r="C72" s="5"/>
      <c r="D72" s="6"/>
      <c r="E72" s="6"/>
      <c r="F72" s="6"/>
      <c r="G72" s="6"/>
      <c r="H72" s="6"/>
      <c r="I72" s="6"/>
    </row>
    <row r="73" spans="3:9" s="17" customFormat="1" ht="18">
      <c r="C73" s="5"/>
      <c r="D73" s="6"/>
      <c r="E73" s="6"/>
      <c r="F73" s="6"/>
      <c r="G73" s="6"/>
      <c r="H73" s="6"/>
      <c r="I73" s="6"/>
    </row>
    <row r="74" spans="3:9" s="17" customFormat="1" ht="18">
      <c r="C74" s="5"/>
      <c r="D74" s="6"/>
      <c r="E74" s="6"/>
      <c r="F74" s="6"/>
      <c r="G74" s="6"/>
      <c r="H74" s="6"/>
      <c r="I74" s="6"/>
    </row>
    <row r="75" spans="3:9" s="17" customFormat="1" ht="18">
      <c r="C75" s="5"/>
      <c r="D75" s="6"/>
      <c r="E75" s="6"/>
      <c r="F75" s="6"/>
      <c r="G75" s="6"/>
      <c r="H75" s="6"/>
      <c r="I75" s="6"/>
    </row>
    <row r="76" spans="3:9" s="17" customFormat="1" ht="18">
      <c r="C76" s="5"/>
      <c r="D76" s="6"/>
      <c r="E76" s="6"/>
      <c r="F76" s="6"/>
      <c r="G76" s="6"/>
      <c r="H76" s="6"/>
      <c r="I76" s="6"/>
    </row>
    <row r="77" spans="3:9" s="17" customFormat="1" ht="18">
      <c r="C77" s="5"/>
      <c r="D77" s="6"/>
      <c r="E77" s="6"/>
      <c r="F77" s="6"/>
      <c r="G77" s="6"/>
      <c r="H77" s="6"/>
      <c r="I77" s="6"/>
    </row>
    <row r="78" spans="3:9" s="17" customFormat="1" ht="18">
      <c r="C78" s="5"/>
      <c r="D78" s="6"/>
      <c r="E78" s="6"/>
      <c r="F78" s="6"/>
      <c r="G78" s="6"/>
      <c r="H78" s="6"/>
      <c r="I78" s="6"/>
    </row>
    <row r="79" spans="3:9" s="17" customFormat="1" ht="18">
      <c r="C79" s="19"/>
      <c r="D79" s="20"/>
      <c r="E79" s="20"/>
      <c r="F79" s="20"/>
      <c r="G79" s="20"/>
      <c r="H79" s="20"/>
      <c r="I79" s="20"/>
    </row>
    <row r="80" spans="3:9" s="17" customFormat="1" ht="18">
      <c r="C80" s="19"/>
      <c r="D80" s="20"/>
      <c r="E80" s="20"/>
      <c r="F80" s="20"/>
      <c r="G80" s="20"/>
      <c r="H80" s="20"/>
      <c r="I80" s="20"/>
    </row>
    <row r="81" spans="3:9" s="17" customFormat="1" ht="18">
      <c r="C81" s="19"/>
      <c r="D81" s="20"/>
      <c r="E81" s="20"/>
      <c r="F81" s="20"/>
      <c r="G81" s="20"/>
      <c r="H81" s="20"/>
      <c r="I81" s="20"/>
    </row>
    <row r="82" spans="3:9" s="17" customFormat="1" ht="18">
      <c r="C82" s="19"/>
      <c r="D82" s="20"/>
      <c r="E82" s="20"/>
      <c r="F82" s="20"/>
      <c r="G82" s="20"/>
      <c r="H82" s="20"/>
      <c r="I82" s="20"/>
    </row>
    <row r="83" spans="3:9" s="17" customFormat="1" ht="18">
      <c r="C83" s="19"/>
      <c r="D83" s="20"/>
      <c r="E83" s="20"/>
      <c r="F83" s="20"/>
      <c r="G83" s="20"/>
      <c r="H83" s="20"/>
      <c r="I83" s="20"/>
    </row>
    <row r="84" spans="3:9" s="17" customFormat="1" ht="18">
      <c r="C84" s="19"/>
      <c r="D84" s="20"/>
      <c r="E84" s="20"/>
      <c r="F84" s="20"/>
      <c r="G84" s="20"/>
      <c r="H84" s="20"/>
      <c r="I84" s="20"/>
    </row>
    <row r="85" spans="3:9" s="17" customFormat="1" ht="18">
      <c r="C85" s="19"/>
      <c r="D85" s="20"/>
      <c r="E85" s="20"/>
      <c r="F85" s="20"/>
      <c r="G85" s="20"/>
      <c r="H85" s="20"/>
      <c r="I85" s="20"/>
    </row>
    <row r="86" spans="3:9" s="17" customFormat="1" ht="18">
      <c r="C86" s="19"/>
      <c r="D86" s="20"/>
      <c r="E86" s="20"/>
      <c r="F86" s="20"/>
      <c r="G86" s="20"/>
      <c r="H86" s="20"/>
      <c r="I86" s="20"/>
    </row>
    <row r="87" spans="3:9" s="17" customFormat="1" ht="18">
      <c r="C87" s="19"/>
      <c r="D87" s="20"/>
      <c r="E87" s="20"/>
      <c r="F87" s="20"/>
      <c r="G87" s="20"/>
      <c r="H87" s="20"/>
      <c r="I87" s="20"/>
    </row>
    <row r="88" spans="3:9" s="17" customFormat="1" ht="18">
      <c r="C88" s="19"/>
      <c r="D88" s="20"/>
      <c r="E88" s="20"/>
      <c r="F88" s="20"/>
      <c r="G88" s="20"/>
      <c r="H88" s="20"/>
      <c r="I88" s="20"/>
    </row>
    <row r="89" spans="3:9" s="17" customFormat="1" ht="18">
      <c r="C89" s="19"/>
      <c r="D89" s="20"/>
      <c r="E89" s="20"/>
      <c r="F89" s="20"/>
      <c r="G89" s="20"/>
      <c r="H89" s="20"/>
      <c r="I89" s="20"/>
    </row>
    <row r="90" spans="3:9" s="17" customFormat="1" ht="18">
      <c r="C90" s="19"/>
      <c r="D90" s="20"/>
      <c r="E90" s="20"/>
      <c r="F90" s="20"/>
      <c r="G90" s="20"/>
      <c r="H90" s="20"/>
      <c r="I90" s="20"/>
    </row>
    <row r="91" spans="3:9" s="17" customFormat="1" ht="18">
      <c r="C91" s="19"/>
      <c r="D91" s="20"/>
      <c r="E91" s="20"/>
      <c r="F91" s="20"/>
      <c r="G91" s="20"/>
      <c r="H91" s="20"/>
      <c r="I91" s="20"/>
    </row>
    <row r="92" spans="3:9" s="17" customFormat="1" ht="18">
      <c r="C92" s="19"/>
      <c r="D92" s="20"/>
      <c r="E92" s="20"/>
      <c r="F92" s="20"/>
      <c r="G92" s="20"/>
      <c r="H92" s="20"/>
      <c r="I92" s="20"/>
    </row>
    <row r="93" spans="3:9" s="17" customFormat="1" ht="18">
      <c r="C93" s="19"/>
      <c r="D93" s="20"/>
      <c r="E93" s="20"/>
      <c r="F93" s="20"/>
      <c r="G93" s="20"/>
      <c r="H93" s="20"/>
      <c r="I93" s="20"/>
    </row>
    <row r="94" spans="3:9" s="17" customFormat="1" ht="18">
      <c r="C94" s="19"/>
      <c r="D94" s="20"/>
      <c r="E94" s="20"/>
      <c r="F94" s="20"/>
      <c r="G94" s="20"/>
      <c r="H94" s="20"/>
      <c r="I94" s="20"/>
    </row>
    <row r="95" spans="3:9" s="17" customFormat="1" ht="18">
      <c r="C95" s="19"/>
      <c r="D95" s="20"/>
      <c r="E95" s="20"/>
      <c r="F95" s="20"/>
      <c r="G95" s="20"/>
      <c r="H95" s="20"/>
      <c r="I95" s="20"/>
    </row>
    <row r="96" spans="3:9" s="17" customFormat="1" ht="18">
      <c r="C96" s="19"/>
      <c r="D96" s="20"/>
      <c r="E96" s="20"/>
      <c r="F96" s="20"/>
      <c r="G96" s="20"/>
      <c r="H96" s="20"/>
      <c r="I96" s="20"/>
    </row>
    <row r="97" spans="3:9" s="17" customFormat="1" ht="18">
      <c r="C97" s="19"/>
      <c r="D97" s="20"/>
      <c r="E97" s="20"/>
      <c r="F97" s="20"/>
      <c r="G97" s="20"/>
      <c r="H97" s="20"/>
      <c r="I97" s="20"/>
    </row>
    <row r="98" spans="3:9" s="17" customFormat="1" ht="18">
      <c r="C98" s="19"/>
      <c r="D98" s="20"/>
      <c r="E98" s="20"/>
      <c r="F98" s="20"/>
      <c r="G98" s="20"/>
      <c r="H98" s="20"/>
      <c r="I98" s="20"/>
    </row>
    <row r="99" spans="3:9" s="17" customFormat="1" ht="18">
      <c r="C99" s="19"/>
      <c r="D99" s="20"/>
      <c r="E99" s="20"/>
      <c r="F99" s="20"/>
      <c r="G99" s="20"/>
      <c r="H99" s="20"/>
      <c r="I99" s="20"/>
    </row>
    <row r="100" spans="3:9" s="17" customFormat="1" ht="18">
      <c r="C100" s="19"/>
      <c r="D100" s="20"/>
      <c r="E100" s="20"/>
      <c r="F100" s="20"/>
      <c r="G100" s="20"/>
      <c r="H100" s="20"/>
      <c r="I100" s="20"/>
    </row>
    <row r="101" spans="3:9" s="17" customFormat="1" ht="18">
      <c r="C101" s="19"/>
      <c r="D101" s="20"/>
      <c r="E101" s="20"/>
      <c r="F101" s="20"/>
      <c r="G101" s="20"/>
      <c r="H101" s="20"/>
      <c r="I101" s="20"/>
    </row>
    <row r="102" spans="3:9" s="17" customFormat="1" ht="18">
      <c r="C102" s="19"/>
      <c r="D102" s="20"/>
      <c r="E102" s="20"/>
      <c r="F102" s="20"/>
      <c r="G102" s="20"/>
      <c r="H102" s="20"/>
      <c r="I102" s="20"/>
    </row>
    <row r="103" spans="3:9" s="17" customFormat="1" ht="18">
      <c r="C103" s="19"/>
      <c r="D103" s="20"/>
      <c r="E103" s="20"/>
      <c r="F103" s="20"/>
      <c r="G103" s="20"/>
      <c r="H103" s="20"/>
      <c r="I103" s="20"/>
    </row>
    <row r="104" spans="3:9" s="17" customFormat="1" ht="18">
      <c r="C104" s="19"/>
      <c r="D104" s="20"/>
      <c r="E104" s="20"/>
      <c r="F104" s="20"/>
      <c r="G104" s="20"/>
      <c r="H104" s="20"/>
      <c r="I104" s="20"/>
    </row>
    <row r="105" spans="3:9" s="17" customFormat="1" ht="18">
      <c r="C105" s="19"/>
      <c r="D105" s="20"/>
      <c r="E105" s="20"/>
      <c r="F105" s="20"/>
      <c r="G105" s="20"/>
      <c r="H105" s="20"/>
      <c r="I105" s="20"/>
    </row>
    <row r="106" spans="3:9" s="17" customFormat="1" ht="18">
      <c r="C106" s="19"/>
      <c r="D106" s="20"/>
      <c r="E106" s="20"/>
      <c r="F106" s="20"/>
      <c r="G106" s="20"/>
      <c r="H106" s="20"/>
      <c r="I106" s="20"/>
    </row>
  </sheetData>
  <sheetProtection/>
  <mergeCells count="6">
    <mergeCell ref="C34:E34"/>
    <mergeCell ref="G34:I34"/>
    <mergeCell ref="C8:E8"/>
    <mergeCell ref="G8:I8"/>
    <mergeCell ref="C9:E9"/>
    <mergeCell ref="G9:I9"/>
  </mergeCells>
  <printOptions/>
  <pageMargins left="0.28" right="0.16" top="0.511811023622047" bottom="1.11" header="0.511811023622047" footer="0.71"/>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Normal="75" zoomScaleSheetLayoutView="100" zoomScalePageLayoutView="0" workbookViewId="0" topLeftCell="A29">
      <selection activeCell="B47" sqref="B47"/>
    </sheetView>
  </sheetViews>
  <sheetFormatPr defaultColWidth="9.140625" defaultRowHeight="12.75"/>
  <cols>
    <col min="1" max="1" width="3.28125" style="394" customWidth="1"/>
    <col min="2" max="2" width="46.421875" style="394" customWidth="1"/>
    <col min="3" max="3" width="15.57421875" style="394" customWidth="1"/>
    <col min="4" max="4" width="2.00390625" style="394" customWidth="1"/>
    <col min="5" max="5" width="15.140625" style="394" customWidth="1"/>
    <col min="6" max="6" width="2.00390625" style="394" customWidth="1"/>
    <col min="7" max="7" width="16.57421875" style="394" customWidth="1"/>
    <col min="8" max="8" width="2.00390625" style="394" customWidth="1"/>
    <col min="9" max="9" width="17.00390625" style="394" customWidth="1"/>
    <col min="10" max="10" width="2.7109375" style="394" customWidth="1"/>
    <col min="11" max="16384" width="9.140625" style="394" customWidth="1"/>
  </cols>
  <sheetData>
    <row r="1" spans="1:9" ht="41.25" customHeight="1">
      <c r="A1" s="391"/>
      <c r="B1" s="391"/>
      <c r="C1" s="392"/>
      <c r="D1" s="393"/>
      <c r="E1" s="393"/>
      <c r="F1" s="393"/>
      <c r="G1" s="393"/>
      <c r="H1" s="393"/>
      <c r="I1" s="393"/>
    </row>
    <row r="2" spans="1:9" ht="18" customHeight="1">
      <c r="A2" s="395" t="s">
        <v>187</v>
      </c>
      <c r="B2" s="396"/>
      <c r="C2" s="381"/>
      <c r="D2" s="382"/>
      <c r="E2" s="382"/>
      <c r="F2" s="382"/>
      <c r="G2" s="382"/>
      <c r="H2" s="382"/>
      <c r="I2" s="217" t="s">
        <v>101</v>
      </c>
    </row>
    <row r="3" spans="1:9" ht="18" customHeight="1">
      <c r="A3" s="383" t="s">
        <v>100</v>
      </c>
      <c r="B3" s="396"/>
      <c r="C3" s="381"/>
      <c r="D3" s="382"/>
      <c r="E3" s="382"/>
      <c r="F3" s="382"/>
      <c r="G3" s="382"/>
      <c r="H3" s="382"/>
      <c r="I3" s="217" t="s">
        <v>231</v>
      </c>
    </row>
    <row r="4" spans="1:9" ht="18" customHeight="1" thickBot="1">
      <c r="A4" s="391"/>
      <c r="B4" s="391"/>
      <c r="C4" s="392"/>
      <c r="D4" s="393"/>
      <c r="E4" s="393"/>
      <c r="F4" s="393"/>
      <c r="G4" s="393"/>
      <c r="H4" s="393"/>
      <c r="I4" s="393"/>
    </row>
    <row r="5" spans="1:9" s="398" customFormat="1" ht="19.5" customHeight="1" thickBot="1">
      <c r="A5" s="384" t="s">
        <v>117</v>
      </c>
      <c r="B5" s="385"/>
      <c r="C5" s="386"/>
      <c r="D5" s="397"/>
      <c r="E5" s="397"/>
      <c r="F5" s="397"/>
      <c r="G5" s="397"/>
      <c r="H5" s="397"/>
      <c r="I5" s="397"/>
    </row>
    <row r="6" spans="1:9" s="398" customFormat="1" ht="18" customHeight="1">
      <c r="A6" s="399"/>
      <c r="B6" s="400"/>
      <c r="C6" s="401"/>
      <c r="D6" s="402"/>
      <c r="E6" s="402"/>
      <c r="F6" s="402"/>
      <c r="G6" s="402"/>
      <c r="H6" s="402"/>
      <c r="I6" s="402"/>
    </row>
    <row r="7" spans="1:9" s="398" customFormat="1" ht="18" customHeight="1">
      <c r="A7" s="403"/>
      <c r="B7" s="404"/>
      <c r="C7" s="491"/>
      <c r="D7" s="491"/>
      <c r="E7" s="491"/>
      <c r="F7" s="405"/>
      <c r="G7" s="491"/>
      <c r="H7" s="491"/>
      <c r="I7" s="491"/>
    </row>
    <row r="8" spans="1:9" s="398" customFormat="1" ht="18" customHeight="1">
      <c r="A8" s="403"/>
      <c r="C8" s="491" t="s">
        <v>0</v>
      </c>
      <c r="D8" s="491"/>
      <c r="E8" s="491"/>
      <c r="F8" s="406"/>
      <c r="G8" s="491" t="s">
        <v>1</v>
      </c>
      <c r="H8" s="491"/>
      <c r="I8" s="491"/>
    </row>
    <row r="9" spans="1:9" s="398" customFormat="1" ht="18" customHeight="1">
      <c r="A9" s="403"/>
      <c r="C9" s="491" t="s">
        <v>118</v>
      </c>
      <c r="D9" s="491"/>
      <c r="E9" s="491"/>
      <c r="F9" s="406"/>
      <c r="G9" s="491" t="s">
        <v>118</v>
      </c>
      <c r="H9" s="491"/>
      <c r="I9" s="491"/>
    </row>
    <row r="10" spans="1:9" s="398" customFormat="1" ht="18" customHeight="1">
      <c r="A10" s="403"/>
      <c r="C10" s="407" t="str">
        <f>+G10</f>
        <v>30.06.2009</v>
      </c>
      <c r="D10" s="407"/>
      <c r="E10" s="300" t="str">
        <f>+I10</f>
        <v>30.06.2008</v>
      </c>
      <c r="F10" s="300"/>
      <c r="G10" s="407" t="str">
        <f>'format-pl a'!G10</f>
        <v>30.06.2009</v>
      </c>
      <c r="H10" s="407"/>
      <c r="I10" s="300" t="str">
        <f>'format-pl a'!I10</f>
        <v>30.06.2008</v>
      </c>
    </row>
    <row r="11" spans="1:9" s="398" customFormat="1" ht="18" customHeight="1">
      <c r="A11" s="403"/>
      <c r="C11" s="408" t="s">
        <v>2</v>
      </c>
      <c r="D11" s="408"/>
      <c r="E11" s="301" t="s">
        <v>2</v>
      </c>
      <c r="F11" s="301"/>
      <c r="G11" s="408" t="str">
        <f>+C11</f>
        <v> RM'000</v>
      </c>
      <c r="H11" s="408"/>
      <c r="I11" s="301" t="s">
        <v>2</v>
      </c>
    </row>
    <row r="12" spans="1:9" s="398" customFormat="1" ht="18" customHeight="1">
      <c r="A12" s="409"/>
      <c r="B12" s="406"/>
      <c r="C12" s="410"/>
      <c r="D12" s="410"/>
      <c r="E12" s="410"/>
      <c r="F12" s="410"/>
      <c r="G12" s="411"/>
      <c r="H12" s="411"/>
      <c r="I12" s="410"/>
    </row>
    <row r="13" spans="1:10" s="398" customFormat="1" ht="18" customHeight="1">
      <c r="A13" s="284" t="s">
        <v>5</v>
      </c>
      <c r="C13" s="289">
        <v>66983000</v>
      </c>
      <c r="D13" s="290"/>
      <c r="E13" s="293">
        <v>47113000</v>
      </c>
      <c r="F13" s="290"/>
      <c r="G13" s="289">
        <f>+C13</f>
        <v>66983000</v>
      </c>
      <c r="H13" s="292"/>
      <c r="I13" s="293">
        <v>47113000</v>
      </c>
      <c r="J13" s="412" t="s">
        <v>9</v>
      </c>
    </row>
    <row r="14" spans="1:9" s="398" customFormat="1" ht="18" customHeight="1">
      <c r="A14" s="287"/>
      <c r="C14" s="289"/>
      <c r="D14" s="290"/>
      <c r="E14" s="293"/>
      <c r="F14" s="290"/>
      <c r="G14" s="289"/>
      <c r="H14" s="292"/>
      <c r="I14" s="293"/>
    </row>
    <row r="15" spans="1:9" s="398" customFormat="1" ht="18" customHeight="1">
      <c r="A15" s="288" t="s">
        <v>107</v>
      </c>
      <c r="C15" s="289">
        <v>1856000</v>
      </c>
      <c r="D15" s="290"/>
      <c r="E15" s="293">
        <v>1910000</v>
      </c>
      <c r="F15" s="290"/>
      <c r="G15" s="289">
        <f>+C15</f>
        <v>1856000</v>
      </c>
      <c r="H15" s="292"/>
      <c r="I15" s="293">
        <v>1910000</v>
      </c>
    </row>
    <row r="16" spans="1:9" s="398" customFormat="1" ht="18" customHeight="1">
      <c r="A16" s="288" t="s">
        <v>137</v>
      </c>
      <c r="C16" s="289">
        <v>-15877000</v>
      </c>
      <c r="D16" s="290"/>
      <c r="E16" s="293">
        <v>-12524000</v>
      </c>
      <c r="F16" s="290"/>
      <c r="G16" s="289">
        <f>+C16</f>
        <v>-15877000</v>
      </c>
      <c r="H16" s="292"/>
      <c r="I16" s="293">
        <v>-12524000</v>
      </c>
    </row>
    <row r="17" spans="1:9" s="398" customFormat="1" ht="18" customHeight="1">
      <c r="A17" s="288" t="s">
        <v>179</v>
      </c>
      <c r="C17" s="289">
        <v>-2855000</v>
      </c>
      <c r="D17" s="290"/>
      <c r="E17" s="293">
        <v>-2332000</v>
      </c>
      <c r="F17" s="290"/>
      <c r="G17" s="289">
        <f>+C17</f>
        <v>-2855000</v>
      </c>
      <c r="H17" s="292"/>
      <c r="I17" s="293">
        <v>-2332000</v>
      </c>
    </row>
    <row r="18" s="398" customFormat="1" ht="18" customHeight="1">
      <c r="A18" s="288" t="s">
        <v>180</v>
      </c>
    </row>
    <row r="19" spans="1:9" s="398" customFormat="1" ht="18" customHeight="1">
      <c r="A19" s="398" t="s">
        <v>203</v>
      </c>
      <c r="C19" s="289">
        <v>-384000</v>
      </c>
      <c r="D19" s="290"/>
      <c r="E19" s="293">
        <v>-341000</v>
      </c>
      <c r="F19" s="290"/>
      <c r="G19" s="289">
        <f>+C19</f>
        <v>-384000</v>
      </c>
      <c r="H19" s="292"/>
      <c r="I19" s="293">
        <v>-341000</v>
      </c>
    </row>
    <row r="20" spans="1:9" s="398" customFormat="1" ht="18" customHeight="1">
      <c r="A20" s="288" t="s">
        <v>108</v>
      </c>
      <c r="C20" s="289">
        <v>-24754000</v>
      </c>
      <c r="D20" s="290"/>
      <c r="E20" s="293">
        <v>-16737000</v>
      </c>
      <c r="F20" s="290"/>
      <c r="G20" s="289">
        <f>+C20</f>
        <v>-24754000</v>
      </c>
      <c r="H20" s="292"/>
      <c r="I20" s="293">
        <v>-16737000</v>
      </c>
    </row>
    <row r="21" spans="1:9" s="398" customFormat="1" ht="18" customHeight="1">
      <c r="A21" s="288" t="s">
        <v>15</v>
      </c>
      <c r="C21" s="289">
        <v>-10000</v>
      </c>
      <c r="D21" s="290"/>
      <c r="E21" s="293">
        <v>-15000</v>
      </c>
      <c r="F21" s="290"/>
      <c r="G21" s="289">
        <f>+C21</f>
        <v>-10000</v>
      </c>
      <c r="H21" s="292"/>
      <c r="I21" s="293">
        <v>-15000</v>
      </c>
    </row>
    <row r="22" spans="1:9" s="398" customFormat="1" ht="18" customHeight="1">
      <c r="A22" s="284"/>
      <c r="C22" s="413"/>
      <c r="D22" s="290"/>
      <c r="E22" s="414"/>
      <c r="F22" s="290"/>
      <c r="G22" s="413"/>
      <c r="H22" s="292"/>
      <c r="I22" s="414"/>
    </row>
    <row r="23" spans="1:9" s="398" customFormat="1" ht="18" customHeight="1">
      <c r="A23" s="416" t="s">
        <v>48</v>
      </c>
      <c r="C23" s="318">
        <f>SUM(C13:C22)</f>
        <v>24959000</v>
      </c>
      <c r="D23" s="417"/>
      <c r="E23" s="308">
        <f>SUM(E13:E22)</f>
        <v>17074000</v>
      </c>
      <c r="F23" s="418"/>
      <c r="G23" s="318">
        <f>SUM(G13:G22)</f>
        <v>24959000</v>
      </c>
      <c r="H23" s="417"/>
      <c r="I23" s="308">
        <f>SUM(I13:I22)</f>
        <v>17074000</v>
      </c>
    </row>
    <row r="24" spans="1:9" s="398" customFormat="1" ht="18" customHeight="1">
      <c r="A24" s="284" t="s">
        <v>30</v>
      </c>
      <c r="C24" s="289">
        <v>-6426000</v>
      </c>
      <c r="D24" s="290"/>
      <c r="E24" s="293">
        <v>-3502000</v>
      </c>
      <c r="F24" s="290"/>
      <c r="G24" s="289">
        <f>+C24</f>
        <v>-6426000</v>
      </c>
      <c r="H24" s="292"/>
      <c r="I24" s="293">
        <v>-3502000</v>
      </c>
    </row>
    <row r="25" spans="1:9" s="398" customFormat="1" ht="18" customHeight="1">
      <c r="A25" s="284"/>
      <c r="C25" s="419"/>
      <c r="D25" s="420"/>
      <c r="E25" s="421"/>
      <c r="F25" s="422"/>
      <c r="G25" s="419"/>
      <c r="H25" s="423"/>
      <c r="I25" s="421"/>
    </row>
    <row r="26" spans="1:9" s="398" customFormat="1" ht="18" customHeight="1" thickBot="1">
      <c r="A26" s="416" t="s">
        <v>35</v>
      </c>
      <c r="C26" s="424">
        <f>SUM(C23:C25)</f>
        <v>18533000</v>
      </c>
      <c r="D26" s="420"/>
      <c r="E26" s="425">
        <f>SUM(E23:E25)</f>
        <v>13572000</v>
      </c>
      <c r="F26" s="420"/>
      <c r="G26" s="424">
        <f>SUM(G23:G25)</f>
        <v>18533000</v>
      </c>
      <c r="H26" s="426"/>
      <c r="I26" s="425">
        <f>SUM(I23:I25)</f>
        <v>13572000</v>
      </c>
    </row>
    <row r="27" spans="1:9" s="398" customFormat="1" ht="18" customHeight="1" thickTop="1">
      <c r="A27" s="416"/>
      <c r="C27" s="314"/>
      <c r="D27" s="420"/>
      <c r="E27" s="315"/>
      <c r="F27" s="420"/>
      <c r="G27" s="314"/>
      <c r="H27" s="426"/>
      <c r="I27" s="315"/>
    </row>
    <row r="28" spans="1:9" s="398" customFormat="1" ht="18" customHeight="1">
      <c r="A28" s="416" t="s">
        <v>36</v>
      </c>
      <c r="C28" s="314"/>
      <c r="D28" s="420"/>
      <c r="E28" s="315"/>
      <c r="F28" s="420"/>
      <c r="G28" s="314"/>
      <c r="H28" s="426"/>
      <c r="I28" s="315"/>
    </row>
    <row r="29" spans="1:9" s="398" customFormat="1" ht="18" customHeight="1">
      <c r="A29" s="284" t="s">
        <v>119</v>
      </c>
      <c r="C29" s="314">
        <f>C26</f>
        <v>18533000</v>
      </c>
      <c r="D29" s="420"/>
      <c r="E29" s="315">
        <f>E26</f>
        <v>13572000</v>
      </c>
      <c r="F29" s="420"/>
      <c r="G29" s="314">
        <f>G26</f>
        <v>18533000</v>
      </c>
      <c r="H29" s="426"/>
      <c r="I29" s="315">
        <f>I26</f>
        <v>13572000</v>
      </c>
    </row>
    <row r="30" spans="1:9" s="398" customFormat="1" ht="18" customHeight="1">
      <c r="A30" s="284"/>
      <c r="C30" s="413"/>
      <c r="D30" s="420"/>
      <c r="E30" s="414"/>
      <c r="F30" s="420"/>
      <c r="G30" s="314"/>
      <c r="H30" s="426"/>
      <c r="I30" s="315"/>
    </row>
    <row r="31" spans="1:9" s="398" customFormat="1" ht="18" customHeight="1" thickBot="1">
      <c r="A31" s="284"/>
      <c r="C31" s="424">
        <f>SUM(C29:C30)</f>
        <v>18533000</v>
      </c>
      <c r="D31" s="420"/>
      <c r="E31" s="425">
        <f>SUM(E29:E30)</f>
        <v>13572000</v>
      </c>
      <c r="F31" s="420"/>
      <c r="G31" s="424">
        <f>SUM(G29:G30)</f>
        <v>18533000</v>
      </c>
      <c r="H31" s="426"/>
      <c r="I31" s="425">
        <f>SUM(I29:I30)</f>
        <v>13572000</v>
      </c>
    </row>
    <row r="32" spans="1:9" s="398" customFormat="1" ht="18" customHeight="1" thickTop="1">
      <c r="A32" s="284"/>
      <c r="C32" s="417"/>
      <c r="D32" s="417"/>
      <c r="E32" s="327"/>
      <c r="F32" s="427"/>
      <c r="G32" s="417"/>
      <c r="H32" s="427"/>
      <c r="I32" s="327"/>
    </row>
    <row r="33" spans="1:9" s="398" customFormat="1" ht="18" customHeight="1">
      <c r="A33" s="416" t="s">
        <v>181</v>
      </c>
      <c r="C33" s="417"/>
      <c r="D33" s="417"/>
      <c r="E33" s="327"/>
      <c r="F33" s="427"/>
      <c r="G33" s="417"/>
      <c r="H33" s="427"/>
      <c r="I33" s="327"/>
    </row>
    <row r="34" spans="1:9" s="398" customFormat="1" ht="18" customHeight="1">
      <c r="A34" s="416" t="s">
        <v>182</v>
      </c>
      <c r="C34" s="417"/>
      <c r="D34" s="417"/>
      <c r="E34" s="327"/>
      <c r="F34" s="427"/>
      <c r="G34" s="417"/>
      <c r="H34" s="427"/>
      <c r="I34" s="327"/>
    </row>
    <row r="35" spans="1:9" s="398" customFormat="1" ht="18" customHeight="1" thickBot="1">
      <c r="A35" s="398" t="s">
        <v>37</v>
      </c>
      <c r="C35" s="428">
        <f>+notes!H309</f>
        <v>2.60671672965564</v>
      </c>
      <c r="D35" s="429"/>
      <c r="E35" s="430">
        <f>+notes!J309</f>
        <v>1.9128020464106772</v>
      </c>
      <c r="F35" s="431"/>
      <c r="G35" s="428">
        <f>+notes!L309</f>
        <v>2.60671672965564</v>
      </c>
      <c r="H35" s="432"/>
      <c r="I35" s="433">
        <f>+notes!N309</f>
        <v>1.9128020464106772</v>
      </c>
    </row>
    <row r="36" spans="1:9" s="398" customFormat="1" ht="18" customHeight="1" thickTop="1">
      <c r="A36" s="434" t="s">
        <v>9</v>
      </c>
      <c r="C36" s="417"/>
      <c r="D36" s="417"/>
      <c r="E36" s="418"/>
      <c r="F36" s="418"/>
      <c r="G36" s="417"/>
      <c r="H36" s="417"/>
      <c r="I36" s="418"/>
    </row>
    <row r="37" spans="1:9" s="398" customFormat="1" ht="18" customHeight="1" thickBot="1">
      <c r="A37" s="284" t="s">
        <v>141</v>
      </c>
      <c r="C37" s="435" t="s">
        <v>7</v>
      </c>
      <c r="D37" s="436"/>
      <c r="E37" s="437" t="s">
        <v>7</v>
      </c>
      <c r="F37" s="418"/>
      <c r="G37" s="435" t="s">
        <v>7</v>
      </c>
      <c r="H37" s="436"/>
      <c r="I37" s="437" t="s">
        <v>7</v>
      </c>
    </row>
    <row r="38" s="398" customFormat="1" ht="18" customHeight="1" thickTop="1">
      <c r="A38" s="403"/>
    </row>
    <row r="39" spans="1:9" ht="18" customHeight="1">
      <c r="A39" s="438"/>
      <c r="B39" s="93"/>
      <c r="C39" s="93"/>
      <c r="D39" s="93"/>
      <c r="E39" s="93"/>
      <c r="F39" s="93"/>
      <c r="G39" s="93"/>
      <c r="H39" s="93"/>
      <c r="I39" s="93"/>
    </row>
    <row r="40" spans="1:9" ht="18" customHeight="1">
      <c r="A40" s="438"/>
      <c r="B40" s="93"/>
      <c r="C40" s="93"/>
      <c r="D40" s="93"/>
      <c r="E40" s="93"/>
      <c r="F40" s="93"/>
      <c r="G40" s="93"/>
      <c r="H40" s="93"/>
      <c r="I40" s="93"/>
    </row>
    <row r="41" spans="1:9" ht="18" customHeight="1">
      <c r="A41" s="438"/>
      <c r="B41" s="93"/>
      <c r="C41" s="93"/>
      <c r="D41" s="93"/>
      <c r="E41" s="93"/>
      <c r="F41" s="93"/>
      <c r="G41" s="93"/>
      <c r="H41" s="93"/>
      <c r="I41" s="93"/>
    </row>
    <row r="42" ht="15.75">
      <c r="B42" s="438"/>
    </row>
    <row r="43" ht="15.75">
      <c r="B43" s="212"/>
    </row>
  </sheetData>
  <sheetProtection/>
  <mergeCells count="6">
    <mergeCell ref="C9:E9"/>
    <mergeCell ref="G9:I9"/>
    <mergeCell ref="C7:E7"/>
    <mergeCell ref="G7:I7"/>
    <mergeCell ref="C8:E8"/>
    <mergeCell ref="G8:I8"/>
  </mergeCells>
  <printOptions/>
  <pageMargins left="0.4" right="0.2" top="0.511811023622047" bottom="0.511811023622047" header="0.511811023622047" footer="0.511811023622047"/>
  <pageSetup fitToHeight="1" fitToWidth="1" horizontalDpi="600" verticalDpi="600" orientation="portrait" paperSize="9" scale="82" r:id="rId2"/>
  <ignoredErrors>
    <ignoredError sqref="I25 G22 E22 I30:I34 F30:F34 E25:E28 H30:H34 G25 E30 D30:D34 C30 C27:C28 C22 C25 G27:G28 I22 D22:D29 H22:H29 F22:F29 G30 I27:I28 C32:C34 E32:E34 G32:G34"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G83"/>
  <sheetViews>
    <sheetView view="pageBreakPreview" zoomScaleNormal="75" zoomScaleSheetLayoutView="100" zoomScalePageLayoutView="0" workbookViewId="0" topLeftCell="A25">
      <selection activeCell="D28" sqref="D28:D29"/>
    </sheetView>
  </sheetViews>
  <sheetFormatPr defaultColWidth="9.140625" defaultRowHeight="17.25" customHeight="1"/>
  <cols>
    <col min="1" max="1" width="18.57421875" style="220" customWidth="1"/>
    <col min="2" max="2" width="56.00390625" style="220" customWidth="1"/>
    <col min="3" max="3" width="3.140625" style="220" customWidth="1"/>
    <col min="4" max="4" width="18.57421875" style="220" customWidth="1"/>
    <col min="5" max="5" width="2.8515625" style="220" customWidth="1"/>
    <col min="6" max="6" width="19.421875" style="220" customWidth="1"/>
    <col min="7" max="7" width="13.7109375" style="220" bestFit="1" customWidth="1"/>
    <col min="8" max="16384" width="9.140625" style="220" customWidth="1"/>
  </cols>
  <sheetData>
    <row r="1" spans="1:6" ht="40.5" customHeight="1">
      <c r="A1" s="391"/>
      <c r="B1" s="391"/>
      <c r="C1" s="393"/>
      <c r="D1" s="393"/>
      <c r="E1" s="393"/>
      <c r="F1" s="216"/>
    </row>
    <row r="2" spans="1:6" ht="18" customHeight="1">
      <c r="A2" s="395" t="s">
        <v>187</v>
      </c>
      <c r="B2" s="396"/>
      <c r="C2" s="382"/>
      <c r="D2" s="382"/>
      <c r="F2" s="217" t="s">
        <v>101</v>
      </c>
    </row>
    <row r="3" spans="1:6" ht="19.5" customHeight="1">
      <c r="A3" s="383" t="s">
        <v>100</v>
      </c>
      <c r="B3" s="396"/>
      <c r="C3" s="382"/>
      <c r="D3" s="382"/>
      <c r="F3" s="217" t="s">
        <v>231</v>
      </c>
    </row>
    <row r="4" spans="1:6" ht="12.75" customHeight="1" thickBot="1">
      <c r="A4" s="439"/>
      <c r="B4" s="440"/>
      <c r="C4" s="216"/>
      <c r="D4" s="216"/>
      <c r="E4" s="216"/>
      <c r="F4" s="216"/>
    </row>
    <row r="5" spans="1:6" s="444" customFormat="1" ht="19.5" customHeight="1" thickBot="1">
      <c r="A5" s="441" t="s">
        <v>120</v>
      </c>
      <c r="B5" s="442"/>
      <c r="C5" s="443"/>
      <c r="D5" s="492"/>
      <c r="E5" s="493"/>
      <c r="F5" s="493"/>
    </row>
    <row r="6" spans="1:6" s="444" customFormat="1" ht="11.25" customHeight="1">
      <c r="A6" s="416"/>
      <c r="B6" s="284"/>
      <c r="C6" s="417"/>
      <c r="D6" s="445"/>
      <c r="E6" s="282"/>
      <c r="F6" s="282"/>
    </row>
    <row r="7" spans="1:6" s="444" customFormat="1" ht="18" customHeight="1">
      <c r="A7" s="284"/>
      <c r="B7" s="284"/>
      <c r="C7" s="398"/>
      <c r="D7" s="446" t="s">
        <v>3</v>
      </c>
      <c r="E7" s="436"/>
      <c r="F7" s="299" t="s">
        <v>3</v>
      </c>
    </row>
    <row r="8" spans="1:6" s="444" customFormat="1" ht="18" customHeight="1">
      <c r="A8" s="284"/>
      <c r="B8" s="284"/>
      <c r="C8" s="398"/>
      <c r="D8" s="407" t="str">
        <f>'format-pl a'!C10</f>
        <v>30.06.2009</v>
      </c>
      <c r="E8" s="408"/>
      <c r="F8" s="300" t="s">
        <v>213</v>
      </c>
    </row>
    <row r="9" spans="1:6" s="444" customFormat="1" ht="20.25">
      <c r="A9" s="284"/>
      <c r="B9" s="284"/>
      <c r="C9" s="398"/>
      <c r="D9" s="408" t="s">
        <v>2</v>
      </c>
      <c r="E9" s="408"/>
      <c r="F9" s="301" t="s">
        <v>2</v>
      </c>
    </row>
    <row r="10" spans="1:6" s="444" customFormat="1" ht="18" customHeight="1">
      <c r="A10" s="416" t="s">
        <v>38</v>
      </c>
      <c r="B10" s="284"/>
      <c r="C10" s="398"/>
      <c r="D10" s="282"/>
      <c r="E10" s="282"/>
      <c r="F10" s="302"/>
    </row>
    <row r="11" spans="1:6" s="444" customFormat="1" ht="12.75" customHeight="1">
      <c r="A11" s="416"/>
      <c r="B11" s="284"/>
      <c r="C11" s="398"/>
      <c r="D11" s="282"/>
      <c r="E11" s="282"/>
      <c r="F11" s="302"/>
    </row>
    <row r="12" spans="1:6" s="444" customFormat="1" ht="18" customHeight="1">
      <c r="A12" s="416" t="s">
        <v>164</v>
      </c>
      <c r="B12" s="284"/>
      <c r="C12" s="398"/>
      <c r="D12" s="282"/>
      <c r="E12" s="282"/>
      <c r="F12" s="302"/>
    </row>
    <row r="13" spans="1:6" s="444" customFormat="1" ht="9.75" customHeight="1">
      <c r="A13" s="416"/>
      <c r="B13" s="284"/>
      <c r="C13" s="398"/>
      <c r="D13" s="447"/>
      <c r="E13" s="282"/>
      <c r="F13" s="303"/>
    </row>
    <row r="14" spans="1:6" s="444" customFormat="1" ht="18" customHeight="1">
      <c r="A14" s="284" t="s">
        <v>41</v>
      </c>
      <c r="B14" s="448"/>
      <c r="C14" s="398"/>
      <c r="D14" s="319">
        <v>3606000</v>
      </c>
      <c r="E14" s="417"/>
      <c r="F14" s="304">
        <v>3745000</v>
      </c>
    </row>
    <row r="15" spans="1:6" s="444" customFormat="1" ht="18" customHeight="1">
      <c r="A15" s="284" t="s">
        <v>200</v>
      </c>
      <c r="B15" s="448"/>
      <c r="C15" s="398"/>
      <c r="D15" s="309">
        <v>2831000</v>
      </c>
      <c r="E15" s="417"/>
      <c r="F15" s="305">
        <v>2846000</v>
      </c>
    </row>
    <row r="16" spans="1:6" s="444" customFormat="1" ht="18" customHeight="1">
      <c r="A16" s="284" t="s">
        <v>42</v>
      </c>
      <c r="B16" s="449"/>
      <c r="C16" s="398"/>
      <c r="D16" s="309">
        <v>28677000</v>
      </c>
      <c r="E16" s="417"/>
      <c r="F16" s="305">
        <v>28677000</v>
      </c>
    </row>
    <row r="17" spans="1:6" s="444" customFormat="1" ht="18" customHeight="1">
      <c r="A17" s="284" t="s">
        <v>158</v>
      </c>
      <c r="B17" s="449"/>
      <c r="C17" s="398"/>
      <c r="D17" s="309">
        <v>878864000</v>
      </c>
      <c r="E17" s="417"/>
      <c r="F17" s="305">
        <v>839444000</v>
      </c>
    </row>
    <row r="18" spans="1:6" s="444" customFormat="1" ht="18" customHeight="1">
      <c r="A18" s="284" t="s">
        <v>165</v>
      </c>
      <c r="B18" s="448"/>
      <c r="C18" s="398"/>
      <c r="D18" s="309">
        <v>30387000</v>
      </c>
      <c r="E18" s="417"/>
      <c r="F18" s="305">
        <v>30387000</v>
      </c>
    </row>
    <row r="19" spans="1:6" s="444" customFormat="1" ht="18" customHeight="1">
      <c r="A19" s="284" t="s">
        <v>43</v>
      </c>
      <c r="B19" s="448"/>
      <c r="C19" s="398"/>
      <c r="D19" s="309">
        <v>2980000</v>
      </c>
      <c r="E19" s="417"/>
      <c r="F19" s="305">
        <v>2769000</v>
      </c>
    </row>
    <row r="20" spans="1:6" s="444" customFormat="1" ht="18" customHeight="1">
      <c r="A20" s="284" t="s">
        <v>169</v>
      </c>
      <c r="B20" s="448"/>
      <c r="C20" s="398"/>
      <c r="D20" s="306">
        <f>SUM(D14:D19)</f>
        <v>947345000</v>
      </c>
      <c r="E20" s="417"/>
      <c r="F20" s="307">
        <f>SUM(F14:F19)</f>
        <v>907868000</v>
      </c>
    </row>
    <row r="21" spans="1:6" s="444" customFormat="1" ht="12.75" customHeight="1">
      <c r="A21" s="416"/>
      <c r="B21" s="416"/>
      <c r="C21" s="398"/>
      <c r="D21" s="318"/>
      <c r="E21" s="417"/>
      <c r="F21" s="308"/>
    </row>
    <row r="22" spans="1:6" s="444" customFormat="1" ht="18" customHeight="1">
      <c r="A22" s="416" t="s">
        <v>166</v>
      </c>
      <c r="B22" s="448"/>
      <c r="C22" s="398"/>
      <c r="D22" s="318"/>
      <c r="E22" s="417"/>
      <c r="F22" s="308"/>
    </row>
    <row r="23" spans="1:6" s="444" customFormat="1" ht="9" customHeight="1">
      <c r="A23" s="416"/>
      <c r="B23" s="448"/>
      <c r="C23" s="398"/>
      <c r="D23" s="318"/>
      <c r="E23" s="417"/>
      <c r="F23" s="308"/>
    </row>
    <row r="24" spans="1:6" s="444" customFormat="1" ht="18" customHeight="1">
      <c r="A24" s="398" t="s">
        <v>198</v>
      </c>
      <c r="B24" s="398"/>
      <c r="C24" s="398"/>
      <c r="D24" s="319">
        <v>4028000</v>
      </c>
      <c r="E24" s="417"/>
      <c r="F24" s="304">
        <v>4028000</v>
      </c>
    </row>
    <row r="25" spans="1:7" s="444" customFormat="1" ht="18" customHeight="1">
      <c r="A25" s="284" t="s">
        <v>158</v>
      </c>
      <c r="B25" s="449"/>
      <c r="C25" s="398"/>
      <c r="D25" s="309">
        <v>121952000</v>
      </c>
      <c r="E25" s="417"/>
      <c r="F25" s="305">
        <v>112495000</v>
      </c>
      <c r="G25" s="453"/>
    </row>
    <row r="26" spans="1:6" s="444" customFormat="1" ht="18" customHeight="1">
      <c r="A26" s="398" t="s">
        <v>56</v>
      </c>
      <c r="B26" s="398"/>
      <c r="C26" s="398"/>
      <c r="D26" s="309">
        <v>36060000</v>
      </c>
      <c r="E26" s="417"/>
      <c r="F26" s="305">
        <v>34210000</v>
      </c>
    </row>
    <row r="27" spans="1:6" s="444" customFormat="1" ht="18" customHeight="1">
      <c r="A27" s="284" t="s">
        <v>155</v>
      </c>
      <c r="B27" s="398"/>
      <c r="C27" s="398"/>
      <c r="D27" s="309">
        <v>8609000</v>
      </c>
      <c r="E27" s="417"/>
      <c r="F27" s="305">
        <v>8581000</v>
      </c>
    </row>
    <row r="28" spans="1:6" s="444" customFormat="1" ht="18" customHeight="1">
      <c r="A28" s="284" t="s">
        <v>109</v>
      </c>
      <c r="B28" s="398"/>
      <c r="C28" s="398"/>
      <c r="D28" s="309">
        <v>196235000</v>
      </c>
      <c r="E28" s="417"/>
      <c r="F28" s="305">
        <v>204511000</v>
      </c>
    </row>
    <row r="29" spans="1:6" s="444" customFormat="1" ht="18" customHeight="1">
      <c r="A29" s="284" t="s">
        <v>6</v>
      </c>
      <c r="B29" s="398"/>
      <c r="C29" s="398"/>
      <c r="D29" s="310">
        <v>23507000</v>
      </c>
      <c r="E29" s="417"/>
      <c r="F29" s="311">
        <v>9551000</v>
      </c>
    </row>
    <row r="30" spans="1:6" s="444" customFormat="1" ht="18" customHeight="1">
      <c r="A30" s="284" t="s">
        <v>170</v>
      </c>
      <c r="B30" s="406"/>
      <c r="C30" s="406"/>
      <c r="D30" s="312">
        <f>SUM(D24:D29)</f>
        <v>390391000</v>
      </c>
      <c r="E30" s="450"/>
      <c r="F30" s="313">
        <f>SUM(F24:F29)</f>
        <v>373376000</v>
      </c>
    </row>
    <row r="31" spans="1:6" s="444" customFormat="1" ht="10.5" customHeight="1">
      <c r="A31" s="406"/>
      <c r="B31" s="406"/>
      <c r="C31" s="406"/>
      <c r="D31" s="314"/>
      <c r="E31" s="450"/>
      <c r="F31" s="315"/>
    </row>
    <row r="32" spans="1:6" s="444" customFormat="1" ht="18" customHeight="1" thickBot="1">
      <c r="A32" s="416" t="s">
        <v>121</v>
      </c>
      <c r="B32" s="406"/>
      <c r="C32" s="406"/>
      <c r="D32" s="316">
        <f>D20+D30</f>
        <v>1337736000</v>
      </c>
      <c r="E32" s="450"/>
      <c r="F32" s="317">
        <f>+F30+F20</f>
        <v>1281244000</v>
      </c>
    </row>
    <row r="33" spans="1:6" s="444" customFormat="1" ht="11.25" customHeight="1">
      <c r="A33" s="406"/>
      <c r="B33" s="406"/>
      <c r="C33" s="406"/>
      <c r="D33" s="314"/>
      <c r="E33" s="450"/>
      <c r="F33" s="315"/>
    </row>
    <row r="34" spans="1:6" s="444" customFormat="1" ht="18" customHeight="1">
      <c r="A34" s="416" t="s">
        <v>39</v>
      </c>
      <c r="B34" s="284"/>
      <c r="C34" s="398"/>
      <c r="D34" s="318"/>
      <c r="E34" s="417"/>
      <c r="F34" s="308"/>
    </row>
    <row r="35" spans="1:6" s="444" customFormat="1" ht="11.25" customHeight="1">
      <c r="A35" s="416"/>
      <c r="B35" s="284"/>
      <c r="C35" s="398"/>
      <c r="D35" s="318"/>
      <c r="E35" s="417"/>
      <c r="F35" s="308"/>
    </row>
    <row r="36" spans="1:6" s="444" customFormat="1" ht="18" customHeight="1">
      <c r="A36" s="416" t="s">
        <v>183</v>
      </c>
      <c r="B36" s="284"/>
      <c r="C36" s="398"/>
      <c r="D36" s="318"/>
      <c r="E36" s="417"/>
      <c r="F36" s="308"/>
    </row>
    <row r="37" spans="1:6" s="444" customFormat="1" ht="9" customHeight="1">
      <c r="A37" s="284"/>
      <c r="B37" s="284"/>
      <c r="C37" s="398"/>
      <c r="D37" s="318"/>
      <c r="E37" s="417"/>
      <c r="F37" s="308"/>
    </row>
    <row r="38" spans="1:6" s="444" customFormat="1" ht="18" customHeight="1">
      <c r="A38" s="284" t="s">
        <v>55</v>
      </c>
      <c r="B38" s="398"/>
      <c r="C38" s="398"/>
      <c r="D38" s="319">
        <f>'Stat of Equity'!C33</f>
        <v>71097000</v>
      </c>
      <c r="E38" s="417"/>
      <c r="F38" s="304">
        <v>71097000</v>
      </c>
    </row>
    <row r="39" spans="1:6" s="444" customFormat="1" ht="18" customHeight="1">
      <c r="A39" s="284" t="s">
        <v>40</v>
      </c>
      <c r="B39" s="451"/>
      <c r="C39" s="398"/>
      <c r="D39" s="309">
        <f>'Stat of Equity'!I33</f>
        <v>245495000</v>
      </c>
      <c r="E39" s="417"/>
      <c r="F39" s="305">
        <v>226962000</v>
      </c>
    </row>
    <row r="40" spans="1:6" s="444" customFormat="1" ht="18" customHeight="1">
      <c r="A40" s="416" t="s">
        <v>167</v>
      </c>
      <c r="B40" s="291"/>
      <c r="C40" s="398"/>
      <c r="D40" s="306">
        <f>SUM(D38:D39)</f>
        <v>316592000</v>
      </c>
      <c r="E40" s="417"/>
      <c r="F40" s="307">
        <f>SUM(F38:F39)</f>
        <v>298059000</v>
      </c>
    </row>
    <row r="41" spans="1:6" s="444" customFormat="1" ht="11.25" customHeight="1">
      <c r="A41" s="284"/>
      <c r="B41" s="398"/>
      <c r="C41" s="398"/>
      <c r="D41" s="318"/>
      <c r="E41" s="417"/>
      <c r="F41" s="308"/>
    </row>
    <row r="42" spans="1:6" s="444" customFormat="1" ht="18" customHeight="1">
      <c r="A42" s="416" t="s">
        <v>173</v>
      </c>
      <c r="B42" s="398"/>
      <c r="C42" s="398"/>
      <c r="D42" s="318"/>
      <c r="E42" s="417"/>
      <c r="F42" s="308"/>
    </row>
    <row r="43" spans="1:6" s="444" customFormat="1" ht="9" customHeight="1">
      <c r="A43" s="284"/>
      <c r="B43" s="398"/>
      <c r="C43" s="398"/>
      <c r="D43" s="318"/>
      <c r="E43" s="417"/>
      <c r="F43" s="308"/>
    </row>
    <row r="44" spans="1:6" s="444" customFormat="1" ht="18" customHeight="1">
      <c r="A44" s="284" t="s">
        <v>142</v>
      </c>
      <c r="B44" s="398"/>
      <c r="C44" s="398"/>
      <c r="D44" s="320">
        <v>548000</v>
      </c>
      <c r="E44" s="417"/>
      <c r="F44" s="322">
        <f>488000-2000</f>
        <v>486000</v>
      </c>
    </row>
    <row r="45" spans="1:6" s="444" customFormat="1" ht="18" customHeight="1">
      <c r="A45" s="284" t="s">
        <v>34</v>
      </c>
      <c r="B45" s="398"/>
      <c r="C45" s="398"/>
      <c r="D45" s="321">
        <v>10000</v>
      </c>
      <c r="E45" s="417"/>
      <c r="F45" s="323">
        <v>27000</v>
      </c>
    </row>
    <row r="46" spans="1:6" s="444" customFormat="1" ht="18" customHeight="1">
      <c r="A46" s="284" t="s">
        <v>8</v>
      </c>
      <c r="B46" s="398"/>
      <c r="C46" s="398"/>
      <c r="D46" s="309">
        <v>672242000</v>
      </c>
      <c r="E46" s="417"/>
      <c r="F46" s="305">
        <v>622304000</v>
      </c>
    </row>
    <row r="47" spans="1:6" s="444" customFormat="1" ht="18" customHeight="1">
      <c r="A47" s="284" t="s">
        <v>110</v>
      </c>
      <c r="B47" s="398"/>
      <c r="C47" s="398"/>
      <c r="D47" s="310">
        <v>17095000</v>
      </c>
      <c r="E47" s="417"/>
      <c r="F47" s="311">
        <v>13965000</v>
      </c>
    </row>
    <row r="48" spans="1:6" s="444" customFormat="1" ht="18" customHeight="1">
      <c r="A48" s="284" t="s">
        <v>168</v>
      </c>
      <c r="B48" s="284"/>
      <c r="C48" s="398"/>
      <c r="D48" s="306">
        <f>SUM(D44:D47)</f>
        <v>689895000</v>
      </c>
      <c r="E48" s="417"/>
      <c r="F48" s="307">
        <f>SUM(F44:F47)</f>
        <v>636782000</v>
      </c>
    </row>
    <row r="49" spans="1:6" s="444" customFormat="1" ht="12" customHeight="1">
      <c r="A49" s="284"/>
      <c r="B49" s="284"/>
      <c r="C49" s="398"/>
      <c r="D49" s="318"/>
      <c r="E49" s="417"/>
      <c r="F49" s="308"/>
    </row>
    <row r="50" spans="1:6" s="444" customFormat="1" ht="18" customHeight="1">
      <c r="A50" s="416" t="s">
        <v>172</v>
      </c>
      <c r="B50" s="284"/>
      <c r="C50" s="398"/>
      <c r="D50" s="318"/>
      <c r="E50" s="417"/>
      <c r="F50" s="308"/>
    </row>
    <row r="51" spans="1:6" s="444" customFormat="1" ht="7.5" customHeight="1">
      <c r="A51" s="284"/>
      <c r="B51" s="284"/>
      <c r="C51" s="398"/>
      <c r="D51" s="318"/>
      <c r="E51" s="417"/>
      <c r="F51" s="308"/>
    </row>
    <row r="52" spans="1:6" s="444" customFormat="1" ht="18" customHeight="1">
      <c r="A52" s="284" t="s">
        <v>143</v>
      </c>
      <c r="B52" s="291"/>
      <c r="C52" s="406"/>
      <c r="D52" s="320">
        <f>52046000+53000</f>
        <v>52099000</v>
      </c>
      <c r="E52" s="436"/>
      <c r="F52" s="322">
        <v>46080000</v>
      </c>
    </row>
    <row r="53" spans="1:6" s="444" customFormat="1" ht="18" customHeight="1">
      <c r="A53" s="284" t="s">
        <v>142</v>
      </c>
      <c r="B53" s="398"/>
      <c r="C53" s="406"/>
      <c r="D53" s="321">
        <v>216000</v>
      </c>
      <c r="E53" s="436"/>
      <c r="F53" s="323">
        <f>196000+2000</f>
        <v>198000</v>
      </c>
    </row>
    <row r="54" spans="1:6" s="444" customFormat="1" ht="18" customHeight="1">
      <c r="A54" s="284" t="s">
        <v>34</v>
      </c>
      <c r="B54" s="398"/>
      <c r="C54" s="406"/>
      <c r="D54" s="321">
        <v>107000</v>
      </c>
      <c r="E54" s="436"/>
      <c r="F54" s="323">
        <v>125000</v>
      </c>
    </row>
    <row r="55" spans="1:6" s="444" customFormat="1" ht="18" customHeight="1">
      <c r="A55" s="284" t="s">
        <v>8</v>
      </c>
      <c r="B55" s="398"/>
      <c r="C55" s="398"/>
      <c r="D55" s="321">
        <v>276495000</v>
      </c>
      <c r="E55" s="436"/>
      <c r="F55" s="323">
        <v>298357000</v>
      </c>
    </row>
    <row r="56" spans="1:6" s="444" customFormat="1" ht="18" customHeight="1">
      <c r="A56" s="284" t="s">
        <v>30</v>
      </c>
      <c r="B56" s="398"/>
      <c r="C56" s="398"/>
      <c r="D56" s="321">
        <v>2332000</v>
      </c>
      <c r="E56" s="436"/>
      <c r="F56" s="323">
        <v>1643000</v>
      </c>
    </row>
    <row r="57" spans="1:6" s="444" customFormat="1" ht="18" customHeight="1">
      <c r="A57" s="284" t="s">
        <v>171</v>
      </c>
      <c r="B57" s="398"/>
      <c r="C57" s="398"/>
      <c r="D57" s="312">
        <f>SUM(D52:D56)</f>
        <v>331249000</v>
      </c>
      <c r="E57" s="436"/>
      <c r="F57" s="313">
        <f>SUM(F52:F56)</f>
        <v>346403000</v>
      </c>
    </row>
    <row r="58" spans="1:6" s="444" customFormat="1" ht="11.25" customHeight="1">
      <c r="A58" s="284"/>
      <c r="B58" s="284"/>
      <c r="C58" s="398"/>
      <c r="D58" s="318"/>
      <c r="E58" s="417"/>
      <c r="F58" s="308"/>
    </row>
    <row r="59" spans="1:6" s="444" customFormat="1" ht="18" customHeight="1">
      <c r="A59" s="416" t="s">
        <v>174</v>
      </c>
      <c r="B59" s="284"/>
      <c r="C59" s="398"/>
      <c r="D59" s="324">
        <f>+D48+D57</f>
        <v>1021144000</v>
      </c>
      <c r="E59" s="417"/>
      <c r="F59" s="325">
        <f>+F48+F57</f>
        <v>983185000</v>
      </c>
    </row>
    <row r="60" spans="1:6" s="444" customFormat="1" ht="9.75" customHeight="1">
      <c r="A60" s="284"/>
      <c r="B60" s="284"/>
      <c r="C60" s="398"/>
      <c r="D60" s="318"/>
      <c r="E60" s="417"/>
      <c r="F60" s="308"/>
    </row>
    <row r="61" spans="1:7" s="444" customFormat="1" ht="18" customHeight="1" thickBot="1">
      <c r="A61" s="416" t="s">
        <v>157</v>
      </c>
      <c r="B61" s="284"/>
      <c r="C61" s="398"/>
      <c r="D61" s="452">
        <f>+D59+D40</f>
        <v>1337736000</v>
      </c>
      <c r="E61" s="417"/>
      <c r="F61" s="326">
        <f>+F59+F40</f>
        <v>1281244000</v>
      </c>
      <c r="G61" s="453"/>
    </row>
    <row r="62" spans="1:6" s="444" customFormat="1" ht="9.75" customHeight="1">
      <c r="A62" s="284"/>
      <c r="B62" s="398"/>
      <c r="C62" s="398"/>
      <c r="D62" s="454"/>
      <c r="E62" s="417"/>
      <c r="F62" s="327"/>
    </row>
    <row r="63" spans="1:6" s="444" customFormat="1" ht="18" customHeight="1" thickBot="1">
      <c r="A63" s="416" t="s">
        <v>144</v>
      </c>
      <c r="B63" s="449"/>
      <c r="C63" s="398"/>
      <c r="D63" s="455">
        <f>+D40/(D38*10)</f>
        <v>0.445295863397893</v>
      </c>
      <c r="E63" s="417"/>
      <c r="F63" s="328">
        <f>+F40/(F38*10)</f>
        <v>0.4192286594371071</v>
      </c>
    </row>
    <row r="64" spans="1:6" ht="18" customHeight="1" thickTop="1">
      <c r="A64" s="93"/>
      <c r="B64" s="456"/>
      <c r="C64" s="93"/>
      <c r="D64" s="219"/>
      <c r="E64" s="457"/>
      <c r="F64" s="219"/>
    </row>
    <row r="65" spans="1:6" ht="18" customHeight="1">
      <c r="A65" s="93"/>
      <c r="B65" s="93"/>
      <c r="C65" s="93"/>
      <c r="D65" s="93"/>
      <c r="E65" s="93"/>
      <c r="F65" s="93"/>
    </row>
    <row r="66" spans="1:6" ht="18" customHeight="1">
      <c r="A66" s="93"/>
      <c r="B66" s="93"/>
      <c r="C66" s="93"/>
      <c r="D66" s="93"/>
      <c r="E66" s="93"/>
      <c r="F66" s="93"/>
    </row>
    <row r="67" spans="1:6" ht="18" customHeight="1">
      <c r="A67" s="93"/>
      <c r="B67" s="93"/>
      <c r="C67" s="93"/>
      <c r="D67" s="93"/>
      <c r="E67" s="93"/>
      <c r="F67" s="93"/>
    </row>
    <row r="68" spans="1:6" ht="18" customHeight="1">
      <c r="A68" s="93"/>
      <c r="B68" s="93"/>
      <c r="C68" s="93"/>
      <c r="D68" s="215"/>
      <c r="E68" s="215"/>
      <c r="F68" s="215"/>
    </row>
    <row r="69" spans="1:6" ht="18" customHeight="1">
      <c r="A69" s="93"/>
      <c r="B69" s="93"/>
      <c r="C69" s="93"/>
      <c r="D69" s="215"/>
      <c r="E69" s="215"/>
      <c r="F69" s="215"/>
    </row>
    <row r="70" spans="1:6" ht="17.25" customHeight="1">
      <c r="A70" s="93"/>
      <c r="B70" s="93"/>
      <c r="C70" s="93"/>
      <c r="D70" s="215"/>
      <c r="E70" s="215"/>
      <c r="F70" s="215"/>
    </row>
    <row r="71" spans="1:6" ht="17.25" customHeight="1">
      <c r="A71" s="93"/>
      <c r="B71" s="210"/>
      <c r="C71" s="93"/>
      <c r="D71" s="93"/>
      <c r="E71" s="93"/>
      <c r="F71" s="93"/>
    </row>
    <row r="72" spans="1:6" ht="17.25" customHeight="1">
      <c r="A72" s="93"/>
      <c r="B72" s="93"/>
      <c r="C72" s="93"/>
      <c r="D72" s="93"/>
      <c r="E72" s="93"/>
      <c r="F72" s="93"/>
    </row>
    <row r="73" spans="1:6" ht="17.25" customHeight="1">
      <c r="A73" s="93"/>
      <c r="B73" s="93"/>
      <c r="C73" s="93"/>
      <c r="D73" s="93"/>
      <c r="E73" s="93"/>
      <c r="F73" s="93"/>
    </row>
    <row r="74" spans="1:6" ht="17.25" customHeight="1">
      <c r="A74" s="93"/>
      <c r="B74" s="93"/>
      <c r="C74" s="93"/>
      <c r="D74" s="93"/>
      <c r="E74" s="93"/>
      <c r="F74" s="93"/>
    </row>
    <row r="75" spans="1:6" ht="17.25" customHeight="1">
      <c r="A75" s="93"/>
      <c r="B75" s="93"/>
      <c r="C75" s="93"/>
      <c r="D75" s="93"/>
      <c r="E75" s="93"/>
      <c r="F75" s="93"/>
    </row>
    <row r="76" spans="1:6" ht="17.25" customHeight="1">
      <c r="A76" s="93"/>
      <c r="B76" s="93"/>
      <c r="C76" s="93"/>
      <c r="D76" s="93"/>
      <c r="E76" s="93"/>
      <c r="F76" s="93"/>
    </row>
    <row r="77" spans="1:6" ht="17.25" customHeight="1">
      <c r="A77" s="93"/>
      <c r="B77" s="93"/>
      <c r="C77" s="93"/>
      <c r="D77" s="93"/>
      <c r="E77" s="93"/>
      <c r="F77" s="93"/>
    </row>
    <row r="78" spans="1:6" ht="17.25" customHeight="1">
      <c r="A78" s="93"/>
      <c r="B78" s="93"/>
      <c r="C78" s="93"/>
      <c r="D78" s="93"/>
      <c r="E78" s="93"/>
      <c r="F78" s="93"/>
    </row>
    <row r="79" spans="1:6" ht="17.25" customHeight="1">
      <c r="A79" s="93"/>
      <c r="B79" s="93"/>
      <c r="C79" s="93"/>
      <c r="D79" s="93"/>
      <c r="E79" s="93"/>
      <c r="F79" s="93"/>
    </row>
    <row r="80" spans="1:6" ht="17.25" customHeight="1">
      <c r="A80" s="93"/>
      <c r="B80" s="93"/>
      <c r="C80" s="93"/>
      <c r="D80" s="93"/>
      <c r="E80" s="93"/>
      <c r="F80" s="93"/>
    </row>
    <row r="81" spans="1:6" ht="17.25" customHeight="1">
      <c r="A81" s="93"/>
      <c r="B81" s="93"/>
      <c r="C81" s="93"/>
      <c r="D81" s="93"/>
      <c r="E81" s="93"/>
      <c r="F81" s="93"/>
    </row>
    <row r="82" spans="1:6" ht="17.25" customHeight="1">
      <c r="A82" s="93"/>
      <c r="B82" s="93"/>
      <c r="C82" s="93"/>
      <c r="D82" s="93"/>
      <c r="E82" s="93"/>
      <c r="F82" s="93"/>
    </row>
    <row r="83" spans="1:6" ht="17.25" customHeight="1">
      <c r="A83" s="93"/>
      <c r="B83" s="93"/>
      <c r="C83" s="93"/>
      <c r="D83" s="93"/>
      <c r="E83" s="93"/>
      <c r="F83" s="93"/>
    </row>
  </sheetData>
  <sheetProtection/>
  <mergeCells count="1">
    <mergeCell ref="D5:F5"/>
  </mergeCells>
  <printOptions horizontalCentered="1"/>
  <pageMargins left="0.15" right="0" top="0.2" bottom="0" header="0.2" footer="0.2"/>
  <pageSetup fitToHeight="1" fitToWidth="1" horizontalDpi="600" verticalDpi="600" orientation="portrait" paperSize="9" scale="75" r:id="rId2"/>
  <ignoredErrors>
    <ignoredError sqref="E40:E52 D64:D67 D58 D48:D51 D60 F40:F43 D41:D43 D70:D106 F49:F51 F58 F62 E53:E106 F60 F64:F68 F70:F106"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O50"/>
  <sheetViews>
    <sheetView view="pageBreakPreview" zoomScale="75" zoomScaleNormal="75" zoomScaleSheetLayoutView="75" zoomScalePageLayoutView="0" workbookViewId="0" topLeftCell="B7">
      <selection activeCell="B27" sqref="B27"/>
    </sheetView>
  </sheetViews>
  <sheetFormatPr defaultColWidth="39.57421875" defaultRowHeight="12.75"/>
  <cols>
    <col min="1" max="1" width="3.8515625" style="9" hidden="1" customWidth="1"/>
    <col min="2" max="2" width="43.28125" style="9" customWidth="1"/>
    <col min="3" max="3" width="16.140625" style="9" customWidth="1"/>
    <col min="4" max="4" width="1.57421875" style="9" customWidth="1"/>
    <col min="5" max="5" width="18.8515625" style="9" customWidth="1"/>
    <col min="6" max="6" width="1.421875" style="9" customWidth="1"/>
    <col min="7" max="7" width="18.00390625" style="10" customWidth="1"/>
    <col min="8" max="8" width="1.421875" style="10" customWidth="1"/>
    <col min="9" max="9" width="16.8515625" style="9" customWidth="1"/>
    <col min="10" max="10" width="1.421875" style="9" customWidth="1"/>
    <col min="11" max="11" width="13.421875" style="9" customWidth="1"/>
    <col min="12" max="12" width="1.421875" style="9" customWidth="1"/>
    <col min="13" max="13" width="16.7109375" style="9" customWidth="1"/>
    <col min="14" max="16384" width="39.57421875" style="9" customWidth="1"/>
  </cols>
  <sheetData>
    <row r="1" ht="42" customHeight="1"/>
    <row r="2" spans="2:15" ht="18" customHeight="1">
      <c r="B2" s="104" t="s">
        <v>187</v>
      </c>
      <c r="C2" s="105"/>
      <c r="D2" s="129"/>
      <c r="E2" s="129"/>
      <c r="F2" s="129"/>
      <c r="G2" s="130"/>
      <c r="H2" s="130"/>
      <c r="I2" s="129"/>
      <c r="J2" s="129"/>
      <c r="K2" s="129"/>
      <c r="L2" s="129"/>
      <c r="M2" s="103" t="s">
        <v>101</v>
      </c>
      <c r="N2" s="129"/>
      <c r="O2" s="129"/>
    </row>
    <row r="3" spans="2:15" ht="18" customHeight="1">
      <c r="B3" s="108" t="s">
        <v>100</v>
      </c>
      <c r="C3" s="105"/>
      <c r="D3" s="129"/>
      <c r="E3" s="129"/>
      <c r="F3" s="129"/>
      <c r="G3" s="130"/>
      <c r="H3" s="130"/>
      <c r="I3" s="129"/>
      <c r="J3" s="129"/>
      <c r="K3" s="129"/>
      <c r="L3" s="129"/>
      <c r="M3" s="103" t="s">
        <v>231</v>
      </c>
      <c r="N3" s="129"/>
      <c r="O3" s="129"/>
    </row>
    <row r="4" spans="2:15" ht="18" customHeight="1" thickBot="1">
      <c r="B4" s="50"/>
      <c r="C4" s="129"/>
      <c r="D4" s="129"/>
      <c r="E4" s="129"/>
      <c r="F4" s="129"/>
      <c r="G4" s="130"/>
      <c r="H4" s="130"/>
      <c r="I4" s="129"/>
      <c r="J4" s="129"/>
      <c r="K4" s="129"/>
      <c r="L4" s="129"/>
      <c r="M4" s="129"/>
      <c r="N4" s="129"/>
      <c r="O4" s="129"/>
    </row>
    <row r="5" spans="2:15" ht="19.5" customHeight="1" thickBot="1">
      <c r="B5" s="145" t="s">
        <v>149</v>
      </c>
      <c r="C5" s="146"/>
      <c r="D5" s="146"/>
      <c r="E5" s="146"/>
      <c r="F5" s="146"/>
      <c r="G5" s="147"/>
      <c r="H5" s="147"/>
      <c r="I5" s="146"/>
      <c r="J5" s="146"/>
      <c r="K5" s="146"/>
      <c r="L5" s="146"/>
      <c r="M5" s="146"/>
      <c r="N5" s="129"/>
      <c r="O5" s="129"/>
    </row>
    <row r="6" spans="2:15" ht="18" customHeight="1">
      <c r="B6" s="131"/>
      <c r="C6" s="132"/>
      <c r="D6" s="132"/>
      <c r="E6" s="132"/>
      <c r="F6" s="132"/>
      <c r="G6" s="129"/>
      <c r="H6" s="130"/>
      <c r="I6" s="129"/>
      <c r="J6" s="129"/>
      <c r="K6" s="129"/>
      <c r="L6" s="129"/>
      <c r="M6" s="129"/>
      <c r="N6" s="129"/>
      <c r="O6" s="129"/>
    </row>
    <row r="7" spans="2:15" ht="18" customHeight="1">
      <c r="B7" s="133"/>
      <c r="C7" s="494" t="s">
        <v>122</v>
      </c>
      <c r="D7" s="494"/>
      <c r="E7" s="494"/>
      <c r="F7" s="494"/>
      <c r="G7" s="494"/>
      <c r="H7" s="494"/>
      <c r="I7" s="494"/>
      <c r="J7" s="494"/>
      <c r="K7" s="129"/>
      <c r="L7" s="129"/>
      <c r="M7" s="129"/>
      <c r="N7" s="129"/>
      <c r="O7" s="129"/>
    </row>
    <row r="8" spans="2:15" ht="12.75" customHeight="1">
      <c r="B8" s="133"/>
      <c r="C8" s="109"/>
      <c r="D8" s="109"/>
      <c r="E8" s="109"/>
      <c r="F8" s="109"/>
      <c r="G8" s="109"/>
      <c r="H8" s="109"/>
      <c r="I8" s="109"/>
      <c r="J8" s="109"/>
      <c r="K8" s="129"/>
      <c r="L8" s="129"/>
      <c r="M8" s="129"/>
      <c r="N8" s="129"/>
      <c r="O8" s="129"/>
    </row>
    <row r="9" spans="2:15" ht="18" customHeight="1">
      <c r="B9" s="133"/>
      <c r="C9" s="109"/>
      <c r="D9" s="109"/>
      <c r="E9" s="120" t="s">
        <v>162</v>
      </c>
      <c r="F9" s="109"/>
      <c r="G9" s="109"/>
      <c r="H9" s="109"/>
      <c r="I9" s="109"/>
      <c r="J9" s="109"/>
      <c r="K9" s="129"/>
      <c r="L9" s="129"/>
      <c r="M9" s="129"/>
      <c r="N9" s="129"/>
      <c r="O9" s="129"/>
    </row>
    <row r="10" spans="2:15" ht="18" customHeight="1">
      <c r="B10" s="133"/>
      <c r="C10" s="109"/>
      <c r="D10" s="109"/>
      <c r="E10" s="120" t="s">
        <v>57</v>
      </c>
      <c r="F10" s="54"/>
      <c r="G10" s="120" t="s">
        <v>57</v>
      </c>
      <c r="H10" s="109"/>
      <c r="I10" s="109"/>
      <c r="J10" s="109"/>
      <c r="K10" s="129"/>
      <c r="L10" s="129"/>
      <c r="M10" s="129"/>
      <c r="N10" s="129"/>
      <c r="O10" s="129"/>
    </row>
    <row r="11" spans="1:15" ht="18" customHeight="1">
      <c r="A11" s="11"/>
      <c r="B11" s="134"/>
      <c r="C11" s="129"/>
      <c r="D11" s="129"/>
      <c r="E11" s="182" t="s">
        <v>194</v>
      </c>
      <c r="F11" s="224"/>
      <c r="G11" s="182" t="s">
        <v>194</v>
      </c>
      <c r="H11" s="134"/>
      <c r="I11" s="129"/>
      <c r="J11" s="129"/>
      <c r="K11" s="129"/>
      <c r="L11" s="129"/>
      <c r="M11" s="129"/>
      <c r="N11" s="129"/>
      <c r="O11" s="129"/>
    </row>
    <row r="12" spans="1:15" ht="18" customHeight="1">
      <c r="A12" s="11"/>
      <c r="C12" s="182" t="s">
        <v>32</v>
      </c>
      <c r="D12" s="182"/>
      <c r="E12" s="182" t="s">
        <v>32</v>
      </c>
      <c r="F12" s="182"/>
      <c r="G12" s="182" t="s">
        <v>19</v>
      </c>
      <c r="H12" s="182"/>
      <c r="I12" s="182" t="s">
        <v>10</v>
      </c>
      <c r="J12" s="183"/>
      <c r="K12" s="182" t="s">
        <v>44</v>
      </c>
      <c r="L12" s="183"/>
      <c r="M12" s="182" t="s">
        <v>10</v>
      </c>
      <c r="N12" s="129"/>
      <c r="O12" s="129"/>
    </row>
    <row r="13" spans="1:15" ht="18" customHeight="1">
      <c r="A13" s="11"/>
      <c r="B13" s="134"/>
      <c r="C13" s="182" t="s">
        <v>13</v>
      </c>
      <c r="D13" s="182"/>
      <c r="E13" s="182" t="s">
        <v>33</v>
      </c>
      <c r="F13" s="182"/>
      <c r="G13" s="182" t="s">
        <v>111</v>
      </c>
      <c r="H13" s="182"/>
      <c r="I13" s="182" t="s">
        <v>40</v>
      </c>
      <c r="J13" s="183"/>
      <c r="K13" s="182" t="s">
        <v>45</v>
      </c>
      <c r="L13" s="183"/>
      <c r="M13" s="182" t="s">
        <v>46</v>
      </c>
      <c r="N13" s="129"/>
      <c r="O13" s="129"/>
    </row>
    <row r="14" spans="3:15" ht="18" customHeight="1">
      <c r="C14" s="182" t="s">
        <v>4</v>
      </c>
      <c r="D14" s="182"/>
      <c r="E14" s="182" t="s">
        <v>4</v>
      </c>
      <c r="F14" s="182"/>
      <c r="G14" s="182" t="s">
        <v>4</v>
      </c>
      <c r="H14" s="182"/>
      <c r="I14" s="182" t="s">
        <v>4</v>
      </c>
      <c r="J14" s="183"/>
      <c r="K14" s="182" t="s">
        <v>4</v>
      </c>
      <c r="L14" s="183"/>
      <c r="M14" s="182" t="s">
        <v>4</v>
      </c>
      <c r="N14" s="129"/>
      <c r="O14" s="129"/>
    </row>
    <row r="15" spans="3:15" ht="9" customHeight="1">
      <c r="C15" s="134"/>
      <c r="D15" s="134"/>
      <c r="E15" s="134"/>
      <c r="F15" s="134"/>
      <c r="G15" s="134"/>
      <c r="H15" s="134"/>
      <c r="I15" s="134"/>
      <c r="J15" s="129"/>
      <c r="K15" s="134"/>
      <c r="L15" s="129"/>
      <c r="M15" s="134"/>
      <c r="N15" s="129"/>
      <c r="O15" s="129"/>
    </row>
    <row r="16" spans="2:15" ht="6" customHeight="1">
      <c r="B16" s="133"/>
      <c r="C16" s="129"/>
      <c r="D16" s="129"/>
      <c r="E16" s="135"/>
      <c r="F16" s="136"/>
      <c r="G16" s="137"/>
      <c r="H16" s="130"/>
      <c r="I16" s="129"/>
      <c r="J16" s="129"/>
      <c r="K16" s="129"/>
      <c r="L16" s="129"/>
      <c r="M16" s="129"/>
      <c r="N16" s="129"/>
      <c r="O16" s="129"/>
    </row>
    <row r="17" spans="2:15" ht="18" customHeight="1">
      <c r="B17" s="133" t="s">
        <v>99</v>
      </c>
      <c r="C17" s="117">
        <v>64634000</v>
      </c>
      <c r="D17" s="117"/>
      <c r="E17" s="138">
        <v>3553000</v>
      </c>
      <c r="F17" s="116"/>
      <c r="G17" s="140">
        <v>139345000</v>
      </c>
      <c r="H17" s="117"/>
      <c r="I17" s="117">
        <f>SUM(E17:G17)</f>
        <v>142898000</v>
      </c>
      <c r="J17" s="141"/>
      <c r="K17" s="121">
        <v>0</v>
      </c>
      <c r="L17" s="141"/>
      <c r="M17" s="141">
        <f>C17+I17+K17</f>
        <v>207532000</v>
      </c>
      <c r="N17" s="129"/>
      <c r="O17" s="129"/>
    </row>
    <row r="18" spans="2:15" ht="9.75" customHeight="1">
      <c r="B18" s="129"/>
      <c r="C18" s="117"/>
      <c r="D18" s="117"/>
      <c r="E18" s="138"/>
      <c r="F18" s="116"/>
      <c r="G18" s="140"/>
      <c r="H18" s="117"/>
      <c r="I18" s="117"/>
      <c r="J18" s="141"/>
      <c r="K18" s="121"/>
      <c r="L18" s="141"/>
      <c r="M18" s="141"/>
      <c r="N18" s="129"/>
      <c r="O18" s="129"/>
    </row>
    <row r="19" spans="2:15" ht="18" customHeight="1">
      <c r="B19" s="129" t="s">
        <v>35</v>
      </c>
      <c r="C19" s="139">
        <v>0</v>
      </c>
      <c r="D19" s="139"/>
      <c r="E19" s="263">
        <v>0</v>
      </c>
      <c r="F19" s="139"/>
      <c r="G19" s="140">
        <f>'Income Statement'!I26</f>
        <v>13572000</v>
      </c>
      <c r="H19" s="116"/>
      <c r="I19" s="116">
        <f>SUM(E19:G19)</f>
        <v>13572000</v>
      </c>
      <c r="J19" s="142"/>
      <c r="K19" s="139">
        <v>0</v>
      </c>
      <c r="L19" s="142"/>
      <c r="M19" s="142">
        <f>C19+I19+K19</f>
        <v>13572000</v>
      </c>
      <c r="N19" s="129"/>
      <c r="O19" s="129"/>
    </row>
    <row r="20" spans="2:15" ht="9.75" customHeight="1">
      <c r="B20" s="129"/>
      <c r="C20" s="139"/>
      <c r="D20" s="139"/>
      <c r="E20" s="263"/>
      <c r="F20" s="139"/>
      <c r="G20" s="140"/>
      <c r="H20" s="116"/>
      <c r="I20" s="116"/>
      <c r="J20" s="142"/>
      <c r="K20" s="139"/>
      <c r="L20" s="142"/>
      <c r="M20" s="142"/>
      <c r="N20" s="129"/>
      <c r="O20" s="129"/>
    </row>
    <row r="21" spans="2:15" ht="18" customHeight="1">
      <c r="B21" s="206" t="s">
        <v>147</v>
      </c>
      <c r="C21" s="116">
        <v>6463000</v>
      </c>
      <c r="D21" s="116"/>
      <c r="E21" s="138">
        <v>22945000</v>
      </c>
      <c r="F21" s="139"/>
      <c r="G21" s="264">
        <v>0</v>
      </c>
      <c r="H21" s="116"/>
      <c r="I21" s="116">
        <f>SUM(E21:G21)</f>
        <v>22945000</v>
      </c>
      <c r="J21" s="142"/>
      <c r="K21" s="139">
        <v>0</v>
      </c>
      <c r="L21" s="142"/>
      <c r="M21" s="142">
        <f>C21+I21+K21</f>
        <v>29408000</v>
      </c>
      <c r="N21" s="129"/>
      <c r="O21" s="129"/>
    </row>
    <row r="22" spans="2:15" ht="8.25" customHeight="1">
      <c r="B22" s="129"/>
      <c r="C22" s="139"/>
      <c r="D22" s="139"/>
      <c r="E22" s="263"/>
      <c r="F22" s="139"/>
      <c r="G22" s="140"/>
      <c r="H22" s="116"/>
      <c r="I22" s="116"/>
      <c r="J22" s="142"/>
      <c r="K22" s="139"/>
      <c r="L22" s="142"/>
      <c r="M22" s="142"/>
      <c r="N22" s="129"/>
      <c r="O22" s="129"/>
    </row>
    <row r="23" spans="2:15" ht="18" customHeight="1">
      <c r="B23" s="206" t="s">
        <v>148</v>
      </c>
      <c r="C23" s="139"/>
      <c r="D23" s="139"/>
      <c r="E23" s="263"/>
      <c r="F23" s="139"/>
      <c r="G23" s="140"/>
      <c r="H23" s="116"/>
      <c r="I23" s="116"/>
      <c r="J23" s="142"/>
      <c r="K23" s="139"/>
      <c r="L23" s="142"/>
      <c r="M23" s="142"/>
      <c r="N23" s="129"/>
      <c r="O23" s="129"/>
    </row>
    <row r="24" spans="2:15" ht="18" customHeight="1">
      <c r="B24" s="206" t="s">
        <v>150</v>
      </c>
      <c r="C24" s="139">
        <v>0</v>
      </c>
      <c r="D24" s="139"/>
      <c r="E24" s="138">
        <v>-104000</v>
      </c>
      <c r="F24" s="139"/>
      <c r="G24" s="264">
        <v>0</v>
      </c>
      <c r="H24" s="116"/>
      <c r="I24" s="116">
        <f>SUM(E24:G24)</f>
        <v>-104000</v>
      </c>
      <c r="J24" s="142"/>
      <c r="K24" s="139">
        <v>0</v>
      </c>
      <c r="L24" s="142"/>
      <c r="M24" s="142">
        <f>C24+I24+K24</f>
        <v>-104000</v>
      </c>
      <c r="N24" s="129"/>
      <c r="O24" s="129"/>
    </row>
    <row r="25" spans="2:15" ht="9.75" customHeight="1">
      <c r="B25" s="129"/>
      <c r="C25" s="116"/>
      <c r="D25" s="116"/>
      <c r="E25" s="138"/>
      <c r="F25" s="116"/>
      <c r="G25" s="264"/>
      <c r="H25" s="116"/>
      <c r="I25" s="116"/>
      <c r="J25" s="142"/>
      <c r="K25" s="139"/>
      <c r="L25" s="142"/>
      <c r="M25" s="142"/>
      <c r="N25" s="129"/>
      <c r="O25" s="129"/>
    </row>
    <row r="26" spans="2:15" ht="18" customHeight="1" thickBot="1">
      <c r="B26" s="133" t="s">
        <v>236</v>
      </c>
      <c r="C26" s="125">
        <f>SUM(C17:C25)</f>
        <v>71097000</v>
      </c>
      <c r="D26" s="125"/>
      <c r="E26" s="153">
        <f>SUM(E17:E25)</f>
        <v>26394000</v>
      </c>
      <c r="F26" s="125"/>
      <c r="G26" s="155">
        <f>SUM(G17:G25)</f>
        <v>152917000</v>
      </c>
      <c r="H26" s="125"/>
      <c r="I26" s="125">
        <f>SUM(I17:I25)</f>
        <v>179311000</v>
      </c>
      <c r="J26" s="125"/>
      <c r="K26" s="154">
        <f>SUM(K17:K25)</f>
        <v>0</v>
      </c>
      <c r="L26" s="125"/>
      <c r="M26" s="125">
        <f>SUM(M17:M25)</f>
        <v>250408000</v>
      </c>
      <c r="N26" s="331"/>
      <c r="O26" s="129"/>
    </row>
    <row r="27" spans="2:15" ht="12" customHeight="1" thickTop="1">
      <c r="B27" s="129"/>
      <c r="C27" s="129"/>
      <c r="D27" s="129"/>
      <c r="E27" s="148"/>
      <c r="F27" s="132"/>
      <c r="G27" s="149"/>
      <c r="H27" s="130"/>
      <c r="I27" s="129"/>
      <c r="J27" s="129"/>
      <c r="K27" s="129"/>
      <c r="L27" s="129"/>
      <c r="M27" s="129"/>
      <c r="N27" s="129"/>
      <c r="O27" s="129"/>
    </row>
    <row r="28" spans="2:15" ht="12" customHeight="1">
      <c r="B28" s="133"/>
      <c r="C28" s="129"/>
      <c r="D28" s="129"/>
      <c r="E28" s="148"/>
      <c r="F28" s="132"/>
      <c r="G28" s="149"/>
      <c r="H28" s="130"/>
      <c r="I28" s="129"/>
      <c r="J28" s="129"/>
      <c r="K28" s="129"/>
      <c r="L28" s="129"/>
      <c r="M28" s="129"/>
      <c r="N28" s="129"/>
      <c r="O28" s="129"/>
    </row>
    <row r="29" spans="2:15" ht="18" customHeight="1">
      <c r="B29" s="133" t="s">
        <v>235</v>
      </c>
      <c r="C29" s="117">
        <v>71097000</v>
      </c>
      <c r="D29" s="117"/>
      <c r="E29" s="173">
        <v>26394000</v>
      </c>
      <c r="F29" s="116">
        <v>0</v>
      </c>
      <c r="G29" s="140">
        <v>200568000</v>
      </c>
      <c r="H29" s="117"/>
      <c r="I29" s="117">
        <f>SUM(E29:G29)</f>
        <v>226962000</v>
      </c>
      <c r="J29" s="141"/>
      <c r="K29" s="121">
        <v>0</v>
      </c>
      <c r="L29" s="141"/>
      <c r="M29" s="141">
        <f>C29+I29+K29</f>
        <v>298059000</v>
      </c>
      <c r="N29" s="129"/>
      <c r="O29" s="129"/>
    </row>
    <row r="30" spans="2:15" ht="9.75" customHeight="1">
      <c r="B30" s="133"/>
      <c r="C30" s="116"/>
      <c r="D30" s="116"/>
      <c r="E30" s="138"/>
      <c r="F30" s="116"/>
      <c r="G30" s="140"/>
      <c r="H30" s="116"/>
      <c r="I30" s="116"/>
      <c r="J30" s="142"/>
      <c r="K30" s="139"/>
      <c r="L30" s="142"/>
      <c r="M30" s="142"/>
      <c r="N30" s="129"/>
      <c r="O30" s="129"/>
    </row>
    <row r="31" spans="2:15" ht="18" customHeight="1">
      <c r="B31" s="129" t="s">
        <v>35</v>
      </c>
      <c r="C31" s="174">
        <v>0</v>
      </c>
      <c r="D31" s="175"/>
      <c r="E31" s="176">
        <v>0</v>
      </c>
      <c r="F31" s="174"/>
      <c r="G31" s="177">
        <f>+'Income Statement'!G26</f>
        <v>18533000</v>
      </c>
      <c r="H31" s="175"/>
      <c r="I31" s="175">
        <f>SUM(E31:G31)</f>
        <v>18533000</v>
      </c>
      <c r="J31" s="175"/>
      <c r="K31" s="174">
        <v>0</v>
      </c>
      <c r="L31" s="175"/>
      <c r="M31" s="175">
        <f>C31+I31+K31</f>
        <v>18533000</v>
      </c>
      <c r="N31" s="129"/>
      <c r="O31" s="129"/>
    </row>
    <row r="32" spans="2:15" ht="6" customHeight="1">
      <c r="B32" s="129"/>
      <c r="C32" s="174"/>
      <c r="D32" s="175"/>
      <c r="E32" s="176"/>
      <c r="F32" s="174"/>
      <c r="G32" s="177"/>
      <c r="H32" s="175"/>
      <c r="I32" s="175"/>
      <c r="J32" s="175"/>
      <c r="K32" s="174"/>
      <c r="L32" s="175"/>
      <c r="M32" s="175"/>
      <c r="N32" s="129"/>
      <c r="O32" s="129"/>
    </row>
    <row r="33" spans="2:15" ht="18" customHeight="1" thickBot="1">
      <c r="B33" s="133" t="s">
        <v>237</v>
      </c>
      <c r="C33" s="125">
        <f>SUM(C29:C32)</f>
        <v>71097000</v>
      </c>
      <c r="D33" s="125">
        <f>SUM(D30:D32)</f>
        <v>0</v>
      </c>
      <c r="E33" s="153">
        <f>SUM(E29:E32)</f>
        <v>26394000</v>
      </c>
      <c r="F33" s="125">
        <f>SUM(F30:F32)</f>
        <v>0</v>
      </c>
      <c r="G33" s="155">
        <f>SUM(G29:G32)</f>
        <v>219101000</v>
      </c>
      <c r="H33" s="125">
        <f>SUM(H30:H32)</f>
        <v>0</v>
      </c>
      <c r="I33" s="125">
        <f>SUM(I29:I32)</f>
        <v>245495000</v>
      </c>
      <c r="J33" s="125">
        <f>SUM(J30:J32)</f>
        <v>0</v>
      </c>
      <c r="K33" s="154">
        <f>SUM(K29:K32)</f>
        <v>0</v>
      </c>
      <c r="L33" s="125">
        <f>SUM(L30:L32)</f>
        <v>0</v>
      </c>
      <c r="M33" s="125">
        <f>SUM(M29:M32)</f>
        <v>316592000</v>
      </c>
      <c r="N33" s="330"/>
      <c r="O33" s="129"/>
    </row>
    <row r="34" spans="2:15" ht="12" customHeight="1" thickTop="1">
      <c r="B34" s="129"/>
      <c r="C34" s="141"/>
      <c r="D34" s="141"/>
      <c r="E34" s="150"/>
      <c r="F34" s="151"/>
      <c r="G34" s="152"/>
      <c r="H34" s="141"/>
      <c r="I34" s="141"/>
      <c r="J34" s="141"/>
      <c r="K34" s="141"/>
      <c r="L34" s="141"/>
      <c r="M34" s="141"/>
      <c r="N34" s="129"/>
      <c r="O34" s="129"/>
    </row>
    <row r="35" spans="3:15" ht="12" customHeight="1">
      <c r="C35" s="143"/>
      <c r="D35" s="143"/>
      <c r="E35" s="144"/>
      <c r="F35" s="144"/>
      <c r="G35" s="144"/>
      <c r="H35" s="143"/>
      <c r="I35" s="143"/>
      <c r="J35" s="141"/>
      <c r="K35" s="141"/>
      <c r="L35" s="141"/>
      <c r="M35" s="141"/>
      <c r="N35" s="129"/>
      <c r="O35" s="129"/>
    </row>
    <row r="36" spans="2:15" ht="18" customHeight="1">
      <c r="B36" s="129"/>
      <c r="C36" s="141"/>
      <c r="D36" s="141"/>
      <c r="E36" s="142"/>
      <c r="F36" s="142"/>
      <c r="G36" s="142"/>
      <c r="H36" s="141"/>
      <c r="I36" s="141"/>
      <c r="J36" s="141"/>
      <c r="K36" s="141"/>
      <c r="L36" s="141"/>
      <c r="M36" s="141"/>
      <c r="N36" s="129"/>
      <c r="O36" s="129"/>
    </row>
    <row r="37" spans="7:15" ht="18" customHeight="1">
      <c r="G37" s="9"/>
      <c r="H37" s="9"/>
      <c r="N37" s="129"/>
      <c r="O37" s="129"/>
    </row>
    <row r="38" spans="7:15" ht="18" customHeight="1">
      <c r="G38" s="9"/>
      <c r="H38" s="9"/>
      <c r="N38" s="129"/>
      <c r="O38" s="129"/>
    </row>
    <row r="39" spans="7:15" ht="18" customHeight="1">
      <c r="G39" s="9"/>
      <c r="H39" s="9"/>
      <c r="N39" s="129"/>
      <c r="O39" s="129"/>
    </row>
    <row r="40" spans="7:15" ht="18.75">
      <c r="G40" s="9"/>
      <c r="H40" s="9"/>
      <c r="N40" s="129"/>
      <c r="O40" s="129"/>
    </row>
    <row r="41" spans="7:15" ht="18.75">
      <c r="G41" s="9"/>
      <c r="H41" s="9"/>
      <c r="N41" s="129"/>
      <c r="O41" s="129"/>
    </row>
    <row r="42" spans="2:15" s="2" customFormat="1" ht="18.75">
      <c r="B42" s="4"/>
      <c r="C42" s="4"/>
      <c r="D42" s="4"/>
      <c r="E42" s="38"/>
      <c r="F42" s="38"/>
      <c r="G42" s="38"/>
      <c r="H42" s="4"/>
      <c r="I42" s="4"/>
      <c r="J42" s="4"/>
      <c r="K42" s="4"/>
      <c r="L42" s="4"/>
      <c r="M42" s="4"/>
      <c r="N42" s="4"/>
      <c r="O42" s="4"/>
    </row>
    <row r="43" spans="2:15" ht="18.75">
      <c r="B43" s="129"/>
      <c r="C43" s="129"/>
      <c r="D43" s="129"/>
      <c r="E43" s="129"/>
      <c r="F43" s="129"/>
      <c r="G43" s="130"/>
      <c r="H43" s="130"/>
      <c r="I43" s="129"/>
      <c r="J43" s="129"/>
      <c r="K43" s="129"/>
      <c r="L43" s="129"/>
      <c r="M43" s="129"/>
      <c r="N43" s="129"/>
      <c r="O43" s="129"/>
    </row>
    <row r="44" spans="2:15" ht="18.75">
      <c r="B44" s="129"/>
      <c r="C44" s="129"/>
      <c r="D44" s="129"/>
      <c r="E44" s="129"/>
      <c r="F44" s="129"/>
      <c r="G44" s="130"/>
      <c r="H44" s="130"/>
      <c r="I44" s="129"/>
      <c r="J44" s="129"/>
      <c r="K44" s="129"/>
      <c r="L44" s="129"/>
      <c r="M44" s="129"/>
      <c r="N44" s="129"/>
      <c r="O44" s="129"/>
    </row>
    <row r="45" spans="2:15" ht="18.75">
      <c r="B45" s="129"/>
      <c r="C45" s="129"/>
      <c r="D45" s="129"/>
      <c r="E45" s="129"/>
      <c r="F45" s="129"/>
      <c r="G45" s="130"/>
      <c r="H45" s="130"/>
      <c r="I45" s="129"/>
      <c r="J45" s="129"/>
      <c r="K45" s="129"/>
      <c r="L45" s="129"/>
      <c r="M45" s="129"/>
      <c r="N45" s="129"/>
      <c r="O45" s="129"/>
    </row>
    <row r="46" spans="2:15" ht="18.75">
      <c r="B46" s="129"/>
      <c r="C46" s="129"/>
      <c r="D46" s="129"/>
      <c r="E46" s="129"/>
      <c r="F46" s="129"/>
      <c r="G46" s="130"/>
      <c r="H46" s="130"/>
      <c r="I46" s="129"/>
      <c r="J46" s="129"/>
      <c r="K46" s="129"/>
      <c r="L46" s="129"/>
      <c r="M46" s="129"/>
      <c r="N46" s="129"/>
      <c r="O46" s="129"/>
    </row>
    <row r="47" ht="18.75">
      <c r="B47" s="129"/>
    </row>
    <row r="50" ht="18.75">
      <c r="B50" s="129"/>
    </row>
  </sheetData>
  <sheetProtection/>
  <mergeCells count="1">
    <mergeCell ref="C7:J7"/>
  </mergeCells>
  <printOptions horizontalCentered="1" verticalCentered="1"/>
  <pageMargins left="0.45" right="0.33" top="0.17" bottom="0.16" header="0.5" footer="0.16"/>
  <pageSetup fitToHeight="1" fitToWidth="1"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dimension ref="A1:H197"/>
  <sheetViews>
    <sheetView view="pageBreakPreview" zoomScale="85" zoomScaleNormal="90" zoomScaleSheetLayoutView="85" zoomScalePageLayoutView="0" workbookViewId="0" topLeftCell="A82">
      <selection activeCell="E65" sqref="E65"/>
    </sheetView>
  </sheetViews>
  <sheetFormatPr defaultColWidth="9.140625" defaultRowHeight="12.75"/>
  <cols>
    <col min="1" max="1" width="2.140625" style="210" customWidth="1"/>
    <col min="2" max="2" width="3.28125" style="210" customWidth="1"/>
    <col min="3" max="3" width="51.7109375" style="210" customWidth="1"/>
    <col min="4" max="4" width="6.28125" style="210" customWidth="1"/>
    <col min="5" max="5" width="17.421875" style="267" customWidth="1"/>
    <col min="6" max="6" width="5.28125" style="210" customWidth="1"/>
    <col min="7" max="7" width="18.00390625" style="210" customWidth="1"/>
    <col min="8" max="8" width="10.00390625" style="212" bestFit="1" customWidth="1"/>
    <col min="9" max="16384" width="9.140625" style="212" customWidth="1"/>
  </cols>
  <sheetData>
    <row r="1" spans="1:7" s="415" customFormat="1" ht="42" customHeight="1">
      <c r="A1" s="267"/>
      <c r="B1" s="196"/>
      <c r="C1" s="267"/>
      <c r="D1" s="267"/>
      <c r="E1" s="267"/>
      <c r="F1" s="267"/>
      <c r="G1" s="267"/>
    </row>
    <row r="2" spans="1:7" s="415" customFormat="1" ht="18" customHeight="1">
      <c r="A2" s="267"/>
      <c r="B2" s="387" t="s">
        <v>187</v>
      </c>
      <c r="C2" s="267"/>
      <c r="D2" s="267"/>
      <c r="E2" s="267"/>
      <c r="F2" s="267"/>
      <c r="G2" s="217" t="s">
        <v>101</v>
      </c>
    </row>
    <row r="3" spans="1:7" s="415" customFormat="1" ht="18" customHeight="1">
      <c r="A3" s="267"/>
      <c r="B3" s="383" t="s">
        <v>100</v>
      </c>
      <c r="C3" s="267"/>
      <c r="D3" s="267"/>
      <c r="E3" s="267"/>
      <c r="F3" s="267"/>
      <c r="G3" s="217" t="s">
        <v>231</v>
      </c>
    </row>
    <row r="4" spans="1:7" s="415" customFormat="1" ht="8.25" customHeight="1" thickBot="1">
      <c r="A4" s="267"/>
      <c r="B4" s="383"/>
      <c r="C4" s="267"/>
      <c r="D4" s="267"/>
      <c r="E4" s="267"/>
      <c r="F4" s="267"/>
      <c r="G4" s="267"/>
    </row>
    <row r="5" spans="1:7" s="415" customFormat="1" ht="19.5" thickBot="1">
      <c r="A5" s="267"/>
      <c r="B5" s="334" t="s">
        <v>151</v>
      </c>
      <c r="C5" s="334"/>
      <c r="D5" s="334"/>
      <c r="E5" s="334"/>
      <c r="F5" s="334"/>
      <c r="G5" s="334"/>
    </row>
    <row r="6" spans="1:7" s="415" customFormat="1" ht="12" customHeight="1">
      <c r="A6" s="267"/>
      <c r="B6" s="267" t="s">
        <v>9</v>
      </c>
      <c r="C6" s="267"/>
      <c r="D6" s="267"/>
      <c r="E6" s="267"/>
      <c r="F6" s="267"/>
      <c r="G6" s="267"/>
    </row>
    <row r="7" spans="5:7" ht="18" customHeight="1">
      <c r="E7" s="335" t="s">
        <v>77</v>
      </c>
      <c r="F7" s="268"/>
      <c r="G7" s="268" t="s">
        <v>77</v>
      </c>
    </row>
    <row r="8" spans="5:7" ht="18" customHeight="1">
      <c r="E8" s="335" t="s">
        <v>21</v>
      </c>
      <c r="F8" s="268"/>
      <c r="G8" s="268" t="s">
        <v>21</v>
      </c>
    </row>
    <row r="9" spans="5:7" ht="18" customHeight="1">
      <c r="E9" s="336" t="str">
        <f>'format-pl a'!G10</f>
        <v>30.06.2009</v>
      </c>
      <c r="F9" s="268"/>
      <c r="G9" s="221" t="str">
        <f>'format-pl a'!I10</f>
        <v>30.06.2008</v>
      </c>
    </row>
    <row r="10" spans="5:7" ht="18" customHeight="1">
      <c r="E10" s="335" t="s">
        <v>4</v>
      </c>
      <c r="F10" s="268"/>
      <c r="G10" s="268" t="s">
        <v>4</v>
      </c>
    </row>
    <row r="11" spans="5:7" ht="7.5" customHeight="1">
      <c r="E11" s="222"/>
      <c r="G11" s="269"/>
    </row>
    <row r="12" spans="2:5" ht="18" customHeight="1">
      <c r="B12" s="388" t="s">
        <v>58</v>
      </c>
      <c r="C12" s="389"/>
      <c r="D12" s="390"/>
      <c r="E12" s="223"/>
    </row>
    <row r="13" spans="2:7" ht="18" customHeight="1">
      <c r="B13" s="208" t="s">
        <v>234</v>
      </c>
      <c r="C13" s="209"/>
      <c r="D13" s="390"/>
      <c r="E13" s="156">
        <f>'Income Statement'!G26</f>
        <v>18533000</v>
      </c>
      <c r="F13" s="166"/>
      <c r="G13" s="166">
        <f>'Income Statement'!I26</f>
        <v>13572000</v>
      </c>
    </row>
    <row r="14" spans="2:7" ht="18" customHeight="1">
      <c r="B14" s="208" t="s">
        <v>175</v>
      </c>
      <c r="C14" s="209"/>
      <c r="D14" s="390"/>
      <c r="E14" s="156"/>
      <c r="F14" s="166"/>
      <c r="G14" s="166"/>
    </row>
    <row r="15" spans="2:7" ht="18" customHeight="1">
      <c r="B15" s="208"/>
      <c r="C15" s="210" t="s">
        <v>30</v>
      </c>
      <c r="D15" s="212"/>
      <c r="E15" s="156">
        <f>-'Income Statement'!G24</f>
        <v>6426000</v>
      </c>
      <c r="F15" s="212"/>
      <c r="G15" s="211">
        <v>3502000</v>
      </c>
    </row>
    <row r="16" spans="2:7" ht="18" customHeight="1">
      <c r="B16" s="208"/>
      <c r="C16" s="208" t="s">
        <v>62</v>
      </c>
      <c r="D16" s="390"/>
      <c r="E16" s="156">
        <v>5416000</v>
      </c>
      <c r="F16" s="166"/>
      <c r="G16" s="166">
        <v>7286000</v>
      </c>
    </row>
    <row r="17" spans="2:7" ht="18" customHeight="1">
      <c r="B17" s="208"/>
      <c r="C17" s="208" t="s">
        <v>212</v>
      </c>
      <c r="D17" s="390"/>
      <c r="E17" s="156">
        <v>675000</v>
      </c>
      <c r="F17" s="166"/>
      <c r="G17" s="166">
        <v>367000</v>
      </c>
    </row>
    <row r="18" spans="2:7" ht="18" customHeight="1">
      <c r="B18" s="208"/>
      <c r="C18" s="208" t="s">
        <v>14</v>
      </c>
      <c r="D18" s="390"/>
      <c r="E18" s="156"/>
      <c r="F18" s="166"/>
      <c r="G18" s="166"/>
    </row>
    <row r="19" spans="2:7" ht="18" customHeight="1">
      <c r="B19" s="208"/>
      <c r="C19" s="210" t="s">
        <v>201</v>
      </c>
      <c r="D19" s="390"/>
      <c r="E19" s="342">
        <f>-'Income Statement'!G19</f>
        <v>384000</v>
      </c>
      <c r="F19" s="166"/>
      <c r="G19" s="166">
        <v>341000</v>
      </c>
    </row>
    <row r="20" spans="2:7" ht="18" customHeight="1">
      <c r="B20" s="208"/>
      <c r="C20" s="208" t="s">
        <v>211</v>
      </c>
      <c r="D20" s="390"/>
      <c r="E20" s="156">
        <v>135000</v>
      </c>
      <c r="F20" s="166"/>
      <c r="G20" s="215">
        <v>0</v>
      </c>
    </row>
    <row r="21" spans="2:7" ht="18" customHeight="1">
      <c r="B21" s="208"/>
      <c r="C21" s="208" t="s">
        <v>15</v>
      </c>
      <c r="D21" s="390"/>
      <c r="E21" s="156">
        <f>-'Income Statement'!G21</f>
        <v>10000</v>
      </c>
      <c r="F21" s="166"/>
      <c r="G21" s="166">
        <v>15000</v>
      </c>
    </row>
    <row r="22" spans="2:7" ht="18" customHeight="1">
      <c r="B22" s="208"/>
      <c r="C22" s="208" t="s">
        <v>145</v>
      </c>
      <c r="D22" s="390"/>
      <c r="E22" s="158">
        <v>0</v>
      </c>
      <c r="F22" s="166"/>
      <c r="G22" s="166">
        <v>3000</v>
      </c>
    </row>
    <row r="23" spans="2:7" ht="18" customHeight="1">
      <c r="B23" s="208"/>
      <c r="C23" s="208" t="s">
        <v>204</v>
      </c>
      <c r="D23" s="390"/>
      <c r="E23" s="156">
        <v>-1513000</v>
      </c>
      <c r="F23" s="166"/>
      <c r="G23" s="166">
        <v>-1289000</v>
      </c>
    </row>
    <row r="24" spans="2:7" ht="18" customHeight="1">
      <c r="B24" s="208"/>
      <c r="C24" s="208" t="s">
        <v>11</v>
      </c>
      <c r="D24" s="390"/>
      <c r="E24" s="156">
        <f>-'format-pl a'!G38</f>
        <v>-1023000</v>
      </c>
      <c r="F24" s="166"/>
      <c r="G24" s="166">
        <v>-1443000</v>
      </c>
    </row>
    <row r="25" spans="2:7" ht="9" customHeight="1">
      <c r="B25" s="208"/>
      <c r="C25" s="208"/>
      <c r="D25" s="390"/>
      <c r="E25" s="159"/>
      <c r="F25" s="166"/>
      <c r="G25" s="218"/>
    </row>
    <row r="26" spans="2:7" ht="18" customHeight="1">
      <c r="B26" s="208" t="s">
        <v>123</v>
      </c>
      <c r="C26" s="208"/>
      <c r="D26" s="390"/>
      <c r="E26" s="160">
        <f>SUM(E13:E25)</f>
        <v>29043000</v>
      </c>
      <c r="F26" s="166"/>
      <c r="G26" s="161">
        <f>SUM(G13:G25)</f>
        <v>22354000</v>
      </c>
    </row>
    <row r="27" spans="2:7" ht="18" customHeight="1">
      <c r="B27" s="208"/>
      <c r="C27" s="208"/>
      <c r="D27" s="390"/>
      <c r="E27" s="160"/>
      <c r="F27" s="166"/>
      <c r="G27" s="166"/>
    </row>
    <row r="28" spans="2:7" ht="18" customHeight="1">
      <c r="B28" s="208" t="s">
        <v>205</v>
      </c>
      <c r="D28" s="390"/>
      <c r="E28" s="278"/>
      <c r="F28" s="166"/>
      <c r="G28" s="166"/>
    </row>
    <row r="29" spans="2:7" ht="18" customHeight="1">
      <c r="B29" s="208"/>
      <c r="C29" s="208" t="s">
        <v>158</v>
      </c>
      <c r="D29" s="390"/>
      <c r="E29" s="160">
        <f>(BalanceSheet!F17-BalanceSheet!D17)+(BalanceSheet!F25-BalanceSheet!D25)-E16+74034</f>
        <v>-54218966</v>
      </c>
      <c r="F29" s="166"/>
      <c r="G29" s="166">
        <v>-78485000</v>
      </c>
    </row>
    <row r="30" spans="2:7" ht="18" customHeight="1">
      <c r="B30" s="208"/>
      <c r="C30" s="208" t="s">
        <v>56</v>
      </c>
      <c r="D30" s="390"/>
      <c r="E30" s="160">
        <f>(BalanceSheet!F26-BalanceSheet!D26)-74034</f>
        <v>-1924034</v>
      </c>
      <c r="F30" s="166"/>
      <c r="G30" s="166">
        <v>-8631000</v>
      </c>
    </row>
    <row r="31" spans="2:7" ht="18" customHeight="1">
      <c r="B31" s="208"/>
      <c r="C31" s="208" t="s">
        <v>155</v>
      </c>
      <c r="D31" s="390"/>
      <c r="E31" s="160">
        <v>-230000</v>
      </c>
      <c r="F31" s="166"/>
      <c r="G31" s="166">
        <v>6363000</v>
      </c>
    </row>
    <row r="32" spans="2:7" ht="9" customHeight="1">
      <c r="B32" s="208"/>
      <c r="C32" s="208"/>
      <c r="D32" s="390"/>
      <c r="E32" s="160"/>
      <c r="F32" s="166"/>
      <c r="G32" s="166"/>
    </row>
    <row r="33" spans="2:7" ht="18" customHeight="1">
      <c r="B33" s="208" t="s">
        <v>240</v>
      </c>
      <c r="C33" s="208"/>
      <c r="D33" s="390"/>
      <c r="E33" s="160"/>
      <c r="F33" s="166"/>
      <c r="G33" s="166"/>
    </row>
    <row r="34" spans="2:7" ht="18" customHeight="1">
      <c r="B34" s="208"/>
      <c r="C34" s="208" t="s">
        <v>143</v>
      </c>
      <c r="D34" s="390"/>
      <c r="E34" s="160">
        <f>5966000+53000</f>
        <v>6019000</v>
      </c>
      <c r="F34" s="166"/>
      <c r="G34" s="166">
        <v>-158000</v>
      </c>
    </row>
    <row r="35" spans="2:7" ht="9" customHeight="1">
      <c r="B35" s="208"/>
      <c r="C35" s="208"/>
      <c r="D35" s="390"/>
      <c r="E35" s="159"/>
      <c r="F35" s="166"/>
      <c r="G35" s="218"/>
    </row>
    <row r="36" spans="2:7" ht="18" customHeight="1">
      <c r="B36" s="208" t="s">
        <v>124</v>
      </c>
      <c r="D36" s="390"/>
      <c r="E36" s="160">
        <f>SUM(E26:E35)</f>
        <v>-21311000</v>
      </c>
      <c r="F36" s="166"/>
      <c r="G36" s="161">
        <f>SUM(G26:G35)</f>
        <v>-58557000</v>
      </c>
    </row>
    <row r="37" spans="2:7" ht="18" customHeight="1">
      <c r="B37" s="208"/>
      <c r="D37" s="390"/>
      <c r="E37" s="160"/>
      <c r="F37" s="166"/>
      <c r="G37" s="161"/>
    </row>
    <row r="38" spans="2:7" ht="18" customHeight="1">
      <c r="B38" s="208" t="s">
        <v>112</v>
      </c>
      <c r="D38" s="390"/>
      <c r="E38" s="160">
        <v>-2715000</v>
      </c>
      <c r="F38" s="166"/>
      <c r="G38" s="166">
        <v>-4414000</v>
      </c>
    </row>
    <row r="39" spans="2:7" ht="18" customHeight="1">
      <c r="B39" s="208" t="s">
        <v>159</v>
      </c>
      <c r="D39" s="390"/>
      <c r="E39" s="160">
        <v>99000</v>
      </c>
      <c r="F39" s="166"/>
      <c r="G39" s="166">
        <v>226000</v>
      </c>
    </row>
    <row r="40" spans="2:7" ht="6" customHeight="1">
      <c r="B40" s="208"/>
      <c r="D40" s="390"/>
      <c r="E40" s="159"/>
      <c r="F40" s="166"/>
      <c r="G40" s="166"/>
    </row>
    <row r="41" spans="2:7" ht="18" customHeight="1">
      <c r="B41" s="208" t="s">
        <v>125</v>
      </c>
      <c r="C41" s="208"/>
      <c r="D41" s="390"/>
      <c r="E41" s="162">
        <f>SUM(E36:E40)</f>
        <v>-23927000</v>
      </c>
      <c r="F41" s="166"/>
      <c r="G41" s="270">
        <f>SUM(G36:G40)</f>
        <v>-62745000</v>
      </c>
    </row>
    <row r="42" spans="2:7" ht="18" customHeight="1">
      <c r="B42" s="208"/>
      <c r="C42" s="208"/>
      <c r="D42" s="390"/>
      <c r="E42" s="160"/>
      <c r="F42" s="166"/>
      <c r="G42" s="161"/>
    </row>
    <row r="43" spans="2:7" ht="18" customHeight="1">
      <c r="B43" s="458" t="s">
        <v>16</v>
      </c>
      <c r="C43" s="208"/>
      <c r="D43" s="390"/>
      <c r="E43" s="156"/>
      <c r="F43" s="166"/>
      <c r="G43" s="166"/>
    </row>
    <row r="44" spans="2:7" ht="18" customHeight="1">
      <c r="B44" s="208" t="s">
        <v>250</v>
      </c>
      <c r="C44" s="208"/>
      <c r="D44" s="390"/>
      <c r="E44" s="156">
        <v>10000000</v>
      </c>
      <c r="F44" s="166"/>
      <c r="G44" s="215">
        <v>0</v>
      </c>
    </row>
    <row r="45" spans="2:7" ht="18" customHeight="1">
      <c r="B45" s="208" t="s">
        <v>206</v>
      </c>
      <c r="D45" s="390"/>
      <c r="E45" s="160">
        <f>-E23</f>
        <v>1513000</v>
      </c>
      <c r="F45" s="166"/>
      <c r="G45" s="166">
        <v>1289000</v>
      </c>
    </row>
    <row r="46" spans="2:7" ht="18" customHeight="1">
      <c r="B46" s="208" t="s">
        <v>12</v>
      </c>
      <c r="D46" s="390"/>
      <c r="E46" s="156">
        <f>-E24</f>
        <v>1023000</v>
      </c>
      <c r="F46" s="166"/>
      <c r="G46" s="166">
        <v>1443000</v>
      </c>
    </row>
    <row r="47" spans="2:7" ht="18" customHeight="1">
      <c r="B47" s="208" t="s">
        <v>20</v>
      </c>
      <c r="D47" s="390"/>
      <c r="E47" s="158">
        <v>0</v>
      </c>
      <c r="F47" s="166"/>
      <c r="G47" s="166">
        <v>35000</v>
      </c>
    </row>
    <row r="48" spans="2:7" ht="18" customHeight="1">
      <c r="B48" s="208" t="s">
        <v>59</v>
      </c>
      <c r="D48" s="390"/>
      <c r="E48" s="156">
        <v>-100000</v>
      </c>
      <c r="F48" s="166"/>
      <c r="G48" s="166">
        <v>-919000</v>
      </c>
    </row>
    <row r="49" spans="2:7" ht="7.5" customHeight="1">
      <c r="B49" s="208"/>
      <c r="D49" s="390"/>
      <c r="E49" s="156"/>
      <c r="F49" s="166"/>
      <c r="G49" s="166"/>
    </row>
    <row r="50" spans="2:7" ht="18" customHeight="1">
      <c r="B50" s="208" t="s">
        <v>126</v>
      </c>
      <c r="C50" s="208"/>
      <c r="D50" s="390"/>
      <c r="E50" s="162">
        <f>SUM(E44:E48)</f>
        <v>12436000</v>
      </c>
      <c r="F50" s="166"/>
      <c r="G50" s="162">
        <f>SUM(G44:G48)</f>
        <v>1848000</v>
      </c>
    </row>
    <row r="51" spans="2:7" ht="8.25" customHeight="1" thickBot="1">
      <c r="B51" s="208"/>
      <c r="C51" s="208"/>
      <c r="D51" s="390"/>
      <c r="E51" s="156"/>
      <c r="F51" s="166"/>
      <c r="G51" s="166"/>
    </row>
    <row r="52" spans="1:7" ht="19.5" customHeight="1" thickBot="1">
      <c r="A52" s="267"/>
      <c r="B52" s="334" t="s">
        <v>152</v>
      </c>
      <c r="C52" s="334"/>
      <c r="D52" s="334"/>
      <c r="E52" s="334"/>
      <c r="F52" s="334"/>
      <c r="G52" s="334"/>
    </row>
    <row r="53" spans="1:7" ht="11.25" customHeight="1">
      <c r="A53" s="267"/>
      <c r="B53" s="267" t="s">
        <v>9</v>
      </c>
      <c r="C53" s="267"/>
      <c r="D53" s="267"/>
      <c r="F53" s="267"/>
      <c r="G53" s="267"/>
    </row>
    <row r="54" spans="5:7" ht="18" customHeight="1">
      <c r="E54" s="335" t="s">
        <v>77</v>
      </c>
      <c r="F54" s="268"/>
      <c r="G54" s="268" t="s">
        <v>77</v>
      </c>
    </row>
    <row r="55" spans="5:7" ht="18" customHeight="1">
      <c r="E55" s="335" t="s">
        <v>21</v>
      </c>
      <c r="F55" s="268"/>
      <c r="G55" s="268" t="s">
        <v>21</v>
      </c>
    </row>
    <row r="56" spans="5:7" ht="18" customHeight="1">
      <c r="E56" s="336" t="str">
        <f>E9</f>
        <v>30.06.2009</v>
      </c>
      <c r="F56" s="268"/>
      <c r="G56" s="221" t="str">
        <f>G9</f>
        <v>30.06.2008</v>
      </c>
    </row>
    <row r="57" spans="5:7" ht="18" customHeight="1">
      <c r="E57" s="335" t="s">
        <v>4</v>
      </c>
      <c r="F57" s="268"/>
      <c r="G57" s="268" t="s">
        <v>4</v>
      </c>
    </row>
    <row r="58" spans="2:7" ht="11.25" customHeight="1">
      <c r="B58" s="208"/>
      <c r="C58" s="208"/>
      <c r="D58" s="390"/>
      <c r="E58" s="160"/>
      <c r="F58" s="166"/>
      <c r="G58" s="161"/>
    </row>
    <row r="59" spans="2:7" ht="18" customHeight="1">
      <c r="B59" s="458" t="s">
        <v>17</v>
      </c>
      <c r="C59" s="208"/>
      <c r="D59" s="390"/>
      <c r="F59" s="166"/>
      <c r="G59" s="166"/>
    </row>
    <row r="60" spans="2:7" ht="18" customHeight="1">
      <c r="B60" s="208" t="s">
        <v>209</v>
      </c>
      <c r="C60" s="208"/>
      <c r="D60" s="390"/>
      <c r="E60" s="156">
        <v>75000000</v>
      </c>
      <c r="F60" s="166"/>
      <c r="G60" s="166">
        <v>92000000</v>
      </c>
    </row>
    <row r="61" spans="2:7" ht="18" customHeight="1">
      <c r="B61" s="208" t="s">
        <v>197</v>
      </c>
      <c r="C61" s="208"/>
      <c r="D61" s="390"/>
      <c r="E61" s="156">
        <v>55471000</v>
      </c>
      <c r="F61" s="166"/>
      <c r="G61" s="166">
        <v>83000000</v>
      </c>
    </row>
    <row r="62" spans="2:8" ht="18" customHeight="1">
      <c r="B62" s="208" t="s">
        <v>60</v>
      </c>
      <c r="C62" s="208"/>
      <c r="D62" s="390"/>
      <c r="E62" s="156">
        <v>19283000</v>
      </c>
      <c r="F62" s="166"/>
      <c r="G62" s="166">
        <v>15948000</v>
      </c>
      <c r="H62" s="459"/>
    </row>
    <row r="63" spans="2:7" ht="18" customHeight="1">
      <c r="B63" s="208" t="s">
        <v>146</v>
      </c>
      <c r="C63" s="208"/>
      <c r="D63" s="390"/>
      <c r="E63" s="158">
        <v>0</v>
      </c>
      <c r="F63" s="166"/>
      <c r="G63" s="166">
        <v>29408000</v>
      </c>
    </row>
    <row r="64" spans="2:7" ht="18" customHeight="1">
      <c r="B64" s="208" t="s">
        <v>199</v>
      </c>
      <c r="C64" s="208"/>
      <c r="D64" s="390"/>
      <c r="E64" s="156">
        <v>-91620000</v>
      </c>
      <c r="F64" s="166"/>
      <c r="G64" s="166">
        <v>-115000000</v>
      </c>
    </row>
    <row r="65" spans="2:7" ht="18" customHeight="1">
      <c r="B65" s="208" t="s">
        <v>61</v>
      </c>
      <c r="C65" s="208"/>
      <c r="D65" s="390"/>
      <c r="E65" s="156">
        <v>-17035000</v>
      </c>
      <c r="F65" s="166"/>
      <c r="G65" s="166">
        <f>-128375000-G64</f>
        <v>-13375000</v>
      </c>
    </row>
    <row r="66" spans="2:7" ht="18" customHeight="1">
      <c r="B66" s="208" t="s">
        <v>207</v>
      </c>
      <c r="C66" s="208"/>
      <c r="D66" s="390"/>
      <c r="E66" s="156">
        <f>-135000-421000-10000000</f>
        <v>-10556000</v>
      </c>
      <c r="F66" s="166"/>
      <c r="G66" s="215">
        <v>0</v>
      </c>
    </row>
    <row r="67" spans="2:7" ht="18" customHeight="1">
      <c r="B67" s="208" t="s">
        <v>210</v>
      </c>
      <c r="C67" s="208"/>
      <c r="D67" s="390"/>
      <c r="E67" s="156">
        <v>-10000000</v>
      </c>
      <c r="F67" s="166"/>
      <c r="G67" s="271">
        <v>0</v>
      </c>
    </row>
    <row r="68" spans="2:7" ht="18" customHeight="1">
      <c r="B68" s="208" t="s">
        <v>208</v>
      </c>
      <c r="C68" s="208"/>
      <c r="D68" s="390"/>
      <c r="E68" s="156">
        <v>-3000000</v>
      </c>
      <c r="F68" s="166"/>
      <c r="G68" s="166">
        <v>-2000000</v>
      </c>
    </row>
    <row r="69" spans="2:7" ht="18" customHeight="1">
      <c r="B69" s="208" t="s">
        <v>244</v>
      </c>
      <c r="C69" s="208"/>
      <c r="D69" s="390"/>
      <c r="E69" s="156">
        <v>-277000</v>
      </c>
      <c r="F69" s="166"/>
      <c r="G69" s="215">
        <v>0</v>
      </c>
    </row>
    <row r="70" spans="2:7" ht="18" customHeight="1">
      <c r="B70" s="208" t="s">
        <v>196</v>
      </c>
      <c r="C70" s="208"/>
      <c r="D70" s="390"/>
      <c r="E70" s="156">
        <v>-50000</v>
      </c>
      <c r="F70" s="166"/>
      <c r="G70" s="166">
        <v>-47000</v>
      </c>
    </row>
    <row r="71" spans="2:7" ht="18" customHeight="1">
      <c r="B71" s="208" t="s">
        <v>195</v>
      </c>
      <c r="C71" s="208"/>
      <c r="D71" s="390"/>
      <c r="E71" s="156">
        <f>(BalanceSheet!D45-BalanceSheet!F45)+(BalanceSheet!D54-BalanceSheet!F54)</f>
        <v>-35000</v>
      </c>
      <c r="F71" s="166"/>
      <c r="G71" s="166">
        <v>-50000</v>
      </c>
    </row>
    <row r="72" spans="2:7" ht="18" customHeight="1">
      <c r="B72" s="456" t="s">
        <v>31</v>
      </c>
      <c r="C72" s="208"/>
      <c r="D72" s="390"/>
      <c r="E72" s="156">
        <f>-E21</f>
        <v>-10000</v>
      </c>
      <c r="F72" s="166"/>
      <c r="G72" s="166">
        <v>-15000</v>
      </c>
    </row>
    <row r="73" spans="2:7" ht="18" customHeight="1">
      <c r="B73" s="208" t="s">
        <v>47</v>
      </c>
      <c r="C73" s="208"/>
      <c r="D73" s="390"/>
      <c r="E73" s="158">
        <v>0</v>
      </c>
      <c r="F73" s="166"/>
      <c r="G73" s="166">
        <v>-104000</v>
      </c>
    </row>
    <row r="74" spans="2:7" ht="6" customHeight="1">
      <c r="B74" s="208"/>
      <c r="C74" s="208"/>
      <c r="D74" s="390"/>
      <c r="E74" s="156"/>
      <c r="F74" s="166"/>
      <c r="G74" s="166"/>
    </row>
    <row r="75" spans="2:7" ht="18" customHeight="1">
      <c r="B75" s="208" t="s">
        <v>127</v>
      </c>
      <c r="C75" s="208"/>
      <c r="D75" s="390"/>
      <c r="E75" s="162">
        <f>SUM(E60:E73)</f>
        <v>17171000</v>
      </c>
      <c r="F75" s="166"/>
      <c r="G75" s="270">
        <f>SUM(G60:G73)</f>
        <v>89765000</v>
      </c>
    </row>
    <row r="76" spans="2:7" ht="9" customHeight="1">
      <c r="B76" s="389"/>
      <c r="C76" s="460"/>
      <c r="D76" s="390"/>
      <c r="E76" s="160"/>
      <c r="F76" s="166"/>
      <c r="G76" s="166"/>
    </row>
    <row r="77" spans="2:7" ht="18" customHeight="1">
      <c r="B77" s="461" t="s">
        <v>113</v>
      </c>
      <c r="C77" s="208"/>
      <c r="D77" s="390"/>
      <c r="E77" s="160">
        <f>+E41+E50+E75</f>
        <v>5680000</v>
      </c>
      <c r="F77" s="166"/>
      <c r="G77" s="161">
        <f>+G41+G50+G75</f>
        <v>28868000</v>
      </c>
    </row>
    <row r="78" spans="2:7" ht="7.5" customHeight="1">
      <c r="B78" s="208" t="s">
        <v>18</v>
      </c>
      <c r="C78" s="208"/>
      <c r="D78" s="390"/>
      <c r="E78" s="156"/>
      <c r="F78" s="166"/>
      <c r="G78" s="166"/>
    </row>
    <row r="79" spans="2:7" ht="18" customHeight="1">
      <c r="B79" s="93" t="s">
        <v>241</v>
      </c>
      <c r="C79" s="208"/>
      <c r="D79" s="390"/>
      <c r="E79" s="160">
        <v>214062000</v>
      </c>
      <c r="F79" s="166"/>
      <c r="G79" s="166">
        <v>178993000</v>
      </c>
    </row>
    <row r="80" spans="2:7" ht="7.5" customHeight="1">
      <c r="B80" s="208" t="s">
        <v>18</v>
      </c>
      <c r="C80" s="208"/>
      <c r="D80" s="390"/>
      <c r="E80" s="156"/>
      <c r="F80" s="166"/>
      <c r="G80" s="166"/>
    </row>
    <row r="81" spans="2:7" ht="18" customHeight="1" thickBot="1">
      <c r="B81" s="93" t="s">
        <v>242</v>
      </c>
      <c r="C81" s="461"/>
      <c r="D81" s="390"/>
      <c r="E81" s="163">
        <f>+E77+E79</f>
        <v>219742000</v>
      </c>
      <c r="F81" s="166"/>
      <c r="G81" s="164">
        <f>+G77+G79</f>
        <v>207861000</v>
      </c>
    </row>
    <row r="82" spans="2:7" ht="14.25" customHeight="1" thickTop="1">
      <c r="B82" s="461"/>
      <c r="C82" s="389"/>
      <c r="D82" s="390"/>
      <c r="E82" s="156"/>
      <c r="F82" s="211"/>
      <c r="G82" s="166"/>
    </row>
    <row r="83" spans="2:7" ht="18.75">
      <c r="B83" s="462" t="s">
        <v>128</v>
      </c>
      <c r="C83" s="389"/>
      <c r="D83" s="390"/>
      <c r="E83" s="156"/>
      <c r="F83" s="211"/>
      <c r="G83" s="166"/>
    </row>
    <row r="84" spans="2:7" ht="18.75">
      <c r="B84" s="462" t="s">
        <v>214</v>
      </c>
      <c r="C84" s="389"/>
      <c r="D84" s="390"/>
      <c r="E84" s="156"/>
      <c r="F84" s="211"/>
      <c r="G84" s="156"/>
    </row>
    <row r="85" spans="2:7" ht="15" customHeight="1">
      <c r="B85" s="462"/>
      <c r="C85" s="389"/>
      <c r="D85" s="390"/>
      <c r="E85" s="156"/>
      <c r="F85" s="211"/>
      <c r="G85" s="166"/>
    </row>
    <row r="86" spans="2:7" ht="18.75">
      <c r="B86" s="463" t="s">
        <v>109</v>
      </c>
      <c r="D86" s="390"/>
      <c r="E86" s="156">
        <f>+BalanceSheet!D28</f>
        <v>196235000</v>
      </c>
      <c r="F86" s="166"/>
      <c r="G86" s="166">
        <v>204100000</v>
      </c>
    </row>
    <row r="87" spans="2:7" ht="18.75">
      <c r="B87" s="463" t="s">
        <v>6</v>
      </c>
      <c r="D87" s="390"/>
      <c r="E87" s="156">
        <f>+BalanceSheet!D29</f>
        <v>23507000</v>
      </c>
      <c r="F87" s="166"/>
      <c r="G87" s="166">
        <v>3761000</v>
      </c>
    </row>
    <row r="88" spans="2:7" ht="6" customHeight="1">
      <c r="B88" s="93"/>
      <c r="D88" s="390"/>
      <c r="E88" s="156"/>
      <c r="F88" s="166"/>
      <c r="G88" s="166"/>
    </row>
    <row r="89" spans="2:7" ht="18" customHeight="1" thickBot="1">
      <c r="B89" s="462"/>
      <c r="E89" s="163">
        <f>SUM(E86:E87)</f>
        <v>219742000</v>
      </c>
      <c r="F89" s="166"/>
      <c r="G89" s="164">
        <f>SUM(G86:G87)</f>
        <v>207861000</v>
      </c>
    </row>
    <row r="90" spans="2:7" ht="12" customHeight="1" thickTop="1">
      <c r="B90" s="462"/>
      <c r="E90" s="165"/>
      <c r="G90" s="464"/>
    </row>
    <row r="91" ht="18" customHeight="1"/>
    <row r="92" ht="18" customHeight="1"/>
    <row r="93" spans="5:7" ht="24" customHeight="1">
      <c r="E93" s="343"/>
      <c r="G93" s="464"/>
    </row>
    <row r="94" spans="5:7" ht="18.75">
      <c r="E94" s="342"/>
      <c r="G94" s="464"/>
    </row>
    <row r="95" spans="5:7" ht="18.75">
      <c r="E95" s="342"/>
      <c r="G95" s="464"/>
    </row>
    <row r="96" ht="18.75">
      <c r="G96" s="464"/>
    </row>
    <row r="97" ht="18.75">
      <c r="G97" s="464"/>
    </row>
    <row r="98" ht="18.75">
      <c r="G98" s="464"/>
    </row>
    <row r="99" ht="18.75">
      <c r="G99" s="464"/>
    </row>
    <row r="100" ht="18.75">
      <c r="G100" s="464"/>
    </row>
    <row r="101" ht="18.75">
      <c r="G101" s="464"/>
    </row>
    <row r="102" ht="18.75">
      <c r="G102" s="464"/>
    </row>
    <row r="103" ht="18.75">
      <c r="G103" s="464"/>
    </row>
    <row r="104" ht="18.75">
      <c r="G104" s="464"/>
    </row>
    <row r="105" ht="18.75">
      <c r="G105" s="464"/>
    </row>
    <row r="106" ht="18.75">
      <c r="G106" s="464"/>
    </row>
    <row r="107" ht="18.75">
      <c r="G107" s="464"/>
    </row>
    <row r="108" ht="18.75">
      <c r="G108" s="464"/>
    </row>
    <row r="109" ht="18.75">
      <c r="G109" s="464"/>
    </row>
    <row r="110" ht="18.75">
      <c r="G110" s="464"/>
    </row>
    <row r="111" ht="18.75">
      <c r="G111" s="464"/>
    </row>
    <row r="112" ht="18.75">
      <c r="G112" s="464"/>
    </row>
    <row r="113" ht="18.75">
      <c r="G113" s="464"/>
    </row>
    <row r="114" ht="18.75">
      <c r="G114" s="464"/>
    </row>
    <row r="115" ht="18.75">
      <c r="G115" s="464"/>
    </row>
    <row r="116" ht="18.75">
      <c r="G116" s="464"/>
    </row>
    <row r="117" ht="18.75">
      <c r="G117" s="464"/>
    </row>
    <row r="118" ht="18.75">
      <c r="G118" s="464"/>
    </row>
    <row r="119" ht="18.75">
      <c r="G119" s="464"/>
    </row>
    <row r="120" ht="18.75">
      <c r="G120" s="464"/>
    </row>
    <row r="121" ht="18.75">
      <c r="G121" s="464"/>
    </row>
    <row r="122" ht="18.75">
      <c r="G122" s="464"/>
    </row>
    <row r="123" ht="18.75">
      <c r="G123" s="464"/>
    </row>
    <row r="124" ht="18.75">
      <c r="G124" s="464"/>
    </row>
    <row r="125" ht="18.75">
      <c r="G125" s="464"/>
    </row>
    <row r="126" ht="18.75">
      <c r="G126" s="464"/>
    </row>
    <row r="127" ht="18.75">
      <c r="G127" s="464"/>
    </row>
    <row r="128" ht="18.75">
      <c r="G128" s="464"/>
    </row>
    <row r="129" ht="18.75">
      <c r="G129" s="464"/>
    </row>
    <row r="130" ht="18.75">
      <c r="G130" s="464"/>
    </row>
    <row r="131" ht="18.75">
      <c r="G131" s="464"/>
    </row>
    <row r="132" ht="18.75">
      <c r="G132" s="464"/>
    </row>
    <row r="133" ht="18.75">
      <c r="G133" s="464"/>
    </row>
    <row r="134" ht="18.75">
      <c r="G134" s="464"/>
    </row>
    <row r="135" ht="18.75">
      <c r="G135" s="464"/>
    </row>
    <row r="136" ht="18.75">
      <c r="G136" s="464"/>
    </row>
    <row r="137" ht="18.75">
      <c r="G137" s="464"/>
    </row>
    <row r="138" ht="18.75">
      <c r="G138" s="464"/>
    </row>
    <row r="139" ht="18.75">
      <c r="G139" s="464"/>
    </row>
    <row r="140" ht="18.75">
      <c r="G140" s="464"/>
    </row>
    <row r="141" ht="18.75">
      <c r="G141" s="464"/>
    </row>
    <row r="142" ht="18.75">
      <c r="G142" s="464"/>
    </row>
    <row r="143" ht="18.75">
      <c r="G143" s="464"/>
    </row>
    <row r="144" ht="18.75">
      <c r="G144" s="464"/>
    </row>
    <row r="145" ht="18.75">
      <c r="G145" s="464"/>
    </row>
    <row r="146" ht="18.75">
      <c r="G146" s="464"/>
    </row>
    <row r="147" ht="18.75">
      <c r="G147" s="464"/>
    </row>
    <row r="148" ht="18.75">
      <c r="G148" s="464"/>
    </row>
    <row r="149" ht="18.75">
      <c r="G149" s="464"/>
    </row>
    <row r="150" ht="18.75">
      <c r="G150" s="464"/>
    </row>
    <row r="151" ht="18.75">
      <c r="G151" s="464"/>
    </row>
    <row r="152" ht="18.75">
      <c r="G152" s="464"/>
    </row>
    <row r="153" ht="18.75">
      <c r="G153" s="464"/>
    </row>
    <row r="154" ht="18.75">
      <c r="G154" s="464"/>
    </row>
    <row r="155" ht="18.75">
      <c r="G155" s="464"/>
    </row>
    <row r="156" ht="18.75">
      <c r="G156" s="464"/>
    </row>
    <row r="157" ht="18.75">
      <c r="G157" s="464"/>
    </row>
    <row r="158" ht="18.75">
      <c r="G158" s="464"/>
    </row>
    <row r="159" ht="18.75">
      <c r="G159" s="464"/>
    </row>
    <row r="160" ht="18.75">
      <c r="G160" s="464"/>
    </row>
    <row r="161" ht="18.75">
      <c r="G161" s="464"/>
    </row>
    <row r="162" ht="18.75">
      <c r="G162" s="464"/>
    </row>
    <row r="163" ht="18.75">
      <c r="G163" s="464"/>
    </row>
    <row r="164" ht="18.75">
      <c r="G164" s="464"/>
    </row>
    <row r="165" ht="18.75">
      <c r="G165" s="464"/>
    </row>
    <row r="166" ht="18.75">
      <c r="G166" s="464"/>
    </row>
    <row r="167" ht="18.75">
      <c r="G167" s="464"/>
    </row>
    <row r="168" ht="18.75">
      <c r="G168" s="464"/>
    </row>
    <row r="169" ht="18.75">
      <c r="G169" s="464"/>
    </row>
    <row r="170" ht="18.75">
      <c r="G170" s="464"/>
    </row>
    <row r="171" ht="18.75">
      <c r="G171" s="464"/>
    </row>
    <row r="172" ht="18.75">
      <c r="G172" s="464"/>
    </row>
    <row r="173" ht="18.75">
      <c r="G173" s="464"/>
    </row>
    <row r="174" ht="18.75">
      <c r="G174" s="464"/>
    </row>
    <row r="175" ht="18.75">
      <c r="G175" s="464"/>
    </row>
    <row r="176" ht="18.75">
      <c r="G176" s="464"/>
    </row>
    <row r="177" ht="18.75">
      <c r="G177" s="464"/>
    </row>
    <row r="178" ht="18.75">
      <c r="G178" s="464"/>
    </row>
    <row r="179" ht="18.75">
      <c r="G179" s="464"/>
    </row>
    <row r="180" ht="18.75">
      <c r="G180" s="464"/>
    </row>
    <row r="181" ht="18.75">
      <c r="G181" s="464"/>
    </row>
    <row r="182" ht="18.75">
      <c r="G182" s="464"/>
    </row>
    <row r="183" ht="18.75">
      <c r="G183" s="464"/>
    </row>
    <row r="184" ht="18.75">
      <c r="G184" s="464"/>
    </row>
    <row r="185" ht="18.75">
      <c r="G185" s="464"/>
    </row>
    <row r="186" ht="18.75">
      <c r="G186" s="464"/>
    </row>
    <row r="187" ht="18.75">
      <c r="G187" s="464"/>
    </row>
    <row r="188" ht="18.75">
      <c r="G188" s="464"/>
    </row>
    <row r="189" ht="18.75">
      <c r="G189" s="464"/>
    </row>
    <row r="190" ht="18.75">
      <c r="G190" s="464"/>
    </row>
    <row r="191" ht="18.75">
      <c r="G191" s="464"/>
    </row>
    <row r="192" ht="18.75">
      <c r="G192" s="464"/>
    </row>
    <row r="193" ht="18.75">
      <c r="G193" s="464"/>
    </row>
    <row r="194" ht="18.75">
      <c r="G194" s="464"/>
    </row>
    <row r="195" ht="18.75">
      <c r="G195" s="464"/>
    </row>
    <row r="196" ht="18.75">
      <c r="G196" s="464"/>
    </row>
    <row r="197" ht="18.75">
      <c r="G197" s="464"/>
    </row>
  </sheetData>
  <sheetProtection/>
  <printOptions/>
  <pageMargins left="0.35" right="0.25" top="0.2" bottom="0" header="0.5" footer="0.5"/>
  <pageSetup fitToHeight="2" horizontalDpi="600" verticalDpi="600" orientation="portrait" paperSize="9" scale="95" r:id="rId2"/>
  <rowBreaks count="1" manualBreakCount="1">
    <brk id="50" max="6" man="1"/>
  </rowBreaks>
  <drawing r:id="rId1"/>
</worksheet>
</file>

<file path=xl/worksheets/sheet6.xml><?xml version="1.0" encoding="utf-8"?>
<worksheet xmlns="http://schemas.openxmlformats.org/spreadsheetml/2006/main" xmlns:r="http://schemas.openxmlformats.org/officeDocument/2006/relationships">
  <dimension ref="A1:AD391"/>
  <sheetViews>
    <sheetView tabSelected="1" view="pageBreakPreview" zoomScaleSheetLayoutView="100" zoomScalePageLayoutView="0" workbookViewId="0" topLeftCell="A1">
      <selection activeCell="O234" sqref="O234"/>
    </sheetView>
  </sheetViews>
  <sheetFormatPr defaultColWidth="9.140625" defaultRowHeight="12.75"/>
  <cols>
    <col min="1" max="1" width="3.8515625" style="41" customWidth="1"/>
    <col min="2" max="2" width="3.7109375" style="41" customWidth="1"/>
    <col min="3" max="3" width="17.28125" style="0" customWidth="1"/>
    <col min="4" max="4" width="11.8515625" style="0" customWidth="1"/>
    <col min="5" max="5" width="0.5625" style="0" customWidth="1"/>
    <col min="6" max="6" width="11.7109375" style="0" customWidth="1"/>
    <col min="7" max="7" width="0.42578125" style="0" customWidth="1"/>
    <col min="8" max="8" width="12.8515625" style="0" customWidth="1"/>
    <col min="9" max="9" width="0.42578125" style="0" customWidth="1"/>
    <col min="10" max="10" width="13.7109375" style="0" customWidth="1"/>
    <col min="11" max="11" width="0.42578125" style="0" customWidth="1"/>
    <col min="12" max="12" width="14.00390625" style="0" customWidth="1"/>
    <col min="13" max="13" width="0.42578125" style="0" customWidth="1"/>
    <col min="14" max="14" width="13.8515625" style="0" customWidth="1"/>
    <col min="15" max="15" width="25.140625" style="0" customWidth="1"/>
    <col min="16" max="23" width="5.7109375" style="0" customWidth="1"/>
    <col min="24" max="24" width="4.00390625" style="0" customWidth="1"/>
    <col min="25" max="25" width="5.00390625" style="0" customWidth="1"/>
    <col min="26" max="26" width="8.140625" style="0" customWidth="1"/>
  </cols>
  <sheetData>
    <row r="1" spans="1:22" s="3" customFormat="1" ht="41.25" customHeight="1">
      <c r="A1" s="45"/>
      <c r="B1" s="45"/>
      <c r="C1" s="46"/>
      <c r="E1" s="46"/>
      <c r="F1" s="47"/>
      <c r="G1" s="47"/>
      <c r="H1" s="48"/>
      <c r="I1" s="48"/>
      <c r="J1" s="37"/>
      <c r="K1" s="38"/>
      <c r="L1" s="4"/>
      <c r="M1" s="4"/>
      <c r="N1" s="4"/>
      <c r="O1" s="4"/>
      <c r="P1" s="4"/>
      <c r="Q1" s="4"/>
      <c r="R1" s="4"/>
      <c r="S1" s="4"/>
      <c r="T1" s="4"/>
      <c r="U1" s="4"/>
      <c r="V1" s="4"/>
    </row>
    <row r="2" spans="1:21" s="3" customFormat="1" ht="19.5">
      <c r="A2" s="104" t="s">
        <v>187</v>
      </c>
      <c r="B2" s="104"/>
      <c r="C2" s="4"/>
      <c r="E2" s="4"/>
      <c r="F2" s="4"/>
      <c r="G2" s="4"/>
      <c r="H2" s="4"/>
      <c r="I2" s="4"/>
      <c r="J2" s="4"/>
      <c r="K2" s="4"/>
      <c r="L2" s="4"/>
      <c r="M2" s="4"/>
      <c r="N2" s="103" t="s">
        <v>101</v>
      </c>
      <c r="O2" s="4"/>
      <c r="P2" s="4"/>
      <c r="Q2" s="4"/>
      <c r="R2" s="4"/>
      <c r="S2" s="4"/>
      <c r="T2" s="4"/>
      <c r="U2" s="4"/>
    </row>
    <row r="3" spans="1:21" s="3" customFormat="1" ht="20.25">
      <c r="A3" s="108" t="s">
        <v>100</v>
      </c>
      <c r="B3" s="108"/>
      <c r="C3" s="4"/>
      <c r="E3" s="4"/>
      <c r="F3" s="4"/>
      <c r="G3" s="4"/>
      <c r="H3" s="4"/>
      <c r="I3" s="4"/>
      <c r="J3" s="4"/>
      <c r="K3" s="4"/>
      <c r="L3" s="4"/>
      <c r="M3" s="4"/>
      <c r="N3" s="103" t="s">
        <v>231</v>
      </c>
      <c r="O3" s="4"/>
      <c r="P3" s="4"/>
      <c r="Q3" s="4"/>
      <c r="R3" s="4"/>
      <c r="S3" s="4"/>
      <c r="T3" s="4"/>
      <c r="U3" s="4"/>
    </row>
    <row r="4" spans="1:21" s="3" customFormat="1" ht="20.25" thickBot="1">
      <c r="A4" s="4"/>
      <c r="B4" s="4"/>
      <c r="C4" s="4"/>
      <c r="E4" s="4"/>
      <c r="F4" s="4"/>
      <c r="G4" s="4"/>
      <c r="H4" s="4"/>
      <c r="I4" s="4"/>
      <c r="J4" s="4"/>
      <c r="K4" s="4"/>
      <c r="L4" s="4"/>
      <c r="M4" s="4"/>
      <c r="N4" s="4"/>
      <c r="O4" s="4"/>
      <c r="P4" s="4"/>
      <c r="Q4" s="4"/>
      <c r="R4" s="4"/>
      <c r="S4" s="4"/>
      <c r="T4" s="4"/>
      <c r="U4" s="4"/>
    </row>
    <row r="5" spans="1:21" s="3" customFormat="1" ht="20.25" thickBot="1">
      <c r="A5" s="127" t="s">
        <v>114</v>
      </c>
      <c r="B5" s="127"/>
      <c r="C5" s="167"/>
      <c r="D5" s="128"/>
      <c r="E5" s="167"/>
      <c r="F5" s="167"/>
      <c r="G5" s="167"/>
      <c r="H5" s="167"/>
      <c r="I5" s="167"/>
      <c r="J5" s="167"/>
      <c r="K5" s="167"/>
      <c r="L5" s="168"/>
      <c r="M5" s="168"/>
      <c r="N5" s="168"/>
      <c r="O5" s="49"/>
      <c r="P5" s="49"/>
      <c r="Q5" s="49"/>
      <c r="R5" s="49"/>
      <c r="S5" s="46"/>
      <c r="T5" s="4"/>
      <c r="U5" s="4"/>
    </row>
    <row r="6" spans="1:25" s="21" customFormat="1" ht="15.75">
      <c r="A6" s="22"/>
      <c r="B6" s="22"/>
      <c r="C6" s="25"/>
      <c r="D6" s="1"/>
      <c r="E6" s="1"/>
      <c r="F6" s="1"/>
      <c r="G6" s="1"/>
      <c r="H6" s="1"/>
      <c r="I6" s="1"/>
      <c r="J6" s="1"/>
      <c r="K6" s="1"/>
      <c r="L6" s="26"/>
      <c r="M6" s="26"/>
      <c r="N6" s="26"/>
      <c r="O6" s="26"/>
      <c r="P6" s="26"/>
      <c r="Q6" s="26"/>
      <c r="R6" s="26"/>
      <c r="S6" s="1"/>
      <c r="T6" s="23"/>
      <c r="U6" s="23"/>
      <c r="V6" s="24"/>
      <c r="W6" s="24"/>
      <c r="X6" s="24"/>
      <c r="Y6" s="24"/>
    </row>
    <row r="7" spans="1:21" s="3" customFormat="1" ht="19.5">
      <c r="A7" s="243">
        <v>1</v>
      </c>
      <c r="B7" s="243" t="s">
        <v>63</v>
      </c>
      <c r="C7" s="243"/>
      <c r="D7" s="243"/>
      <c r="E7" s="243"/>
      <c r="G7" s="46"/>
      <c r="H7" s="46"/>
      <c r="I7" s="46"/>
      <c r="J7" s="46"/>
      <c r="K7" s="46"/>
      <c r="L7" s="49"/>
      <c r="M7" s="49"/>
      <c r="N7" s="49"/>
      <c r="O7" s="49"/>
      <c r="P7" s="169"/>
      <c r="Q7" s="49"/>
      <c r="R7" s="49"/>
      <c r="S7" s="46"/>
      <c r="T7" s="4"/>
      <c r="U7" s="4"/>
    </row>
    <row r="8" spans="1:25" s="21" customFormat="1" ht="15.75">
      <c r="A8" s="244"/>
      <c r="B8" s="244"/>
      <c r="C8" s="27"/>
      <c r="D8" s="1"/>
      <c r="E8" s="1"/>
      <c r="F8" s="1"/>
      <c r="G8" s="1"/>
      <c r="H8" s="1"/>
      <c r="I8" s="1"/>
      <c r="J8" s="1"/>
      <c r="K8" s="1"/>
      <c r="L8" s="26"/>
      <c r="M8" s="26"/>
      <c r="N8" s="26"/>
      <c r="O8" s="26"/>
      <c r="P8" s="26"/>
      <c r="Q8" s="26"/>
      <c r="R8" s="26"/>
      <c r="S8" s="1"/>
      <c r="T8" s="23"/>
      <c r="U8" s="23"/>
      <c r="V8" s="24"/>
      <c r="W8" s="24"/>
      <c r="X8" s="24"/>
      <c r="Y8" s="24"/>
    </row>
    <row r="9" spans="1:21" s="24" customFormat="1" ht="18.75">
      <c r="A9" s="245"/>
      <c r="B9" s="245"/>
      <c r="C9" s="60"/>
      <c r="D9" s="60"/>
      <c r="E9" s="60"/>
      <c r="F9" s="60"/>
      <c r="G9" s="60"/>
      <c r="H9" s="60"/>
      <c r="I9" s="60"/>
      <c r="J9" s="60"/>
      <c r="K9" s="60"/>
      <c r="L9" s="60"/>
      <c r="M9" s="60"/>
      <c r="N9" s="60"/>
      <c r="O9" s="28"/>
      <c r="P9" s="28"/>
      <c r="Q9" s="29"/>
      <c r="R9" s="30"/>
      <c r="S9" s="30"/>
      <c r="T9" s="23"/>
      <c r="U9" s="23"/>
    </row>
    <row r="10" spans="1:21" s="24" customFormat="1" ht="18.75">
      <c r="A10" s="245"/>
      <c r="B10" s="245"/>
      <c r="C10" s="60"/>
      <c r="D10" s="60"/>
      <c r="E10" s="60"/>
      <c r="F10" s="60"/>
      <c r="G10" s="60"/>
      <c r="H10" s="60"/>
      <c r="I10" s="60"/>
      <c r="J10" s="60"/>
      <c r="K10" s="60"/>
      <c r="L10" s="60"/>
      <c r="M10" s="60"/>
      <c r="N10" s="60"/>
      <c r="O10" s="28"/>
      <c r="P10" s="28"/>
      <c r="Q10" s="29"/>
      <c r="R10" s="30"/>
      <c r="S10" s="30"/>
      <c r="T10" s="23"/>
      <c r="U10" s="23"/>
    </row>
    <row r="11" spans="1:21" s="24" customFormat="1" ht="18.75">
      <c r="A11" s="245"/>
      <c r="B11" s="245"/>
      <c r="C11" s="60"/>
      <c r="D11" s="60"/>
      <c r="E11" s="60"/>
      <c r="F11" s="60"/>
      <c r="G11" s="60"/>
      <c r="H11" s="60"/>
      <c r="I11" s="60"/>
      <c r="J11" s="60"/>
      <c r="K11" s="60"/>
      <c r="L11" s="60"/>
      <c r="M11" s="60"/>
      <c r="N11" s="60"/>
      <c r="O11" s="28"/>
      <c r="P11" s="28"/>
      <c r="Q11" s="29"/>
      <c r="R11" s="30"/>
      <c r="S11" s="30"/>
      <c r="T11" s="23"/>
      <c r="U11" s="23"/>
    </row>
    <row r="12" spans="1:21" s="24" customFormat="1" ht="18.75">
      <c r="A12" s="245"/>
      <c r="B12" s="245"/>
      <c r="C12" s="60"/>
      <c r="D12" s="60"/>
      <c r="E12" s="60"/>
      <c r="F12" s="60"/>
      <c r="G12" s="60"/>
      <c r="H12" s="60"/>
      <c r="I12" s="60"/>
      <c r="J12" s="60"/>
      <c r="K12" s="60"/>
      <c r="L12" s="60"/>
      <c r="M12" s="60"/>
      <c r="N12" s="60"/>
      <c r="O12" s="28"/>
      <c r="P12" s="28"/>
      <c r="Q12" s="29"/>
      <c r="R12" s="30"/>
      <c r="S12" s="30"/>
      <c r="T12" s="23"/>
      <c r="U12" s="23"/>
    </row>
    <row r="13" spans="1:21" s="24" customFormat="1" ht="18.75">
      <c r="A13" s="245"/>
      <c r="B13" s="245"/>
      <c r="C13" s="60"/>
      <c r="D13" s="60"/>
      <c r="E13" s="60"/>
      <c r="F13" s="60"/>
      <c r="G13" s="60"/>
      <c r="H13" s="60"/>
      <c r="I13" s="60"/>
      <c r="J13" s="60"/>
      <c r="K13" s="60"/>
      <c r="L13" s="60"/>
      <c r="M13" s="60"/>
      <c r="N13" s="60"/>
      <c r="O13" s="28"/>
      <c r="P13" s="28"/>
      <c r="Q13" s="29"/>
      <c r="R13" s="30"/>
      <c r="S13" s="30"/>
      <c r="T13" s="23"/>
      <c r="U13" s="23"/>
    </row>
    <row r="14" spans="1:21" s="24" customFormat="1" ht="15.75" customHeight="1">
      <c r="A14" s="245"/>
      <c r="B14" s="245"/>
      <c r="C14" s="60"/>
      <c r="D14" s="60"/>
      <c r="E14" s="60"/>
      <c r="F14" s="60"/>
      <c r="G14" s="60"/>
      <c r="H14" s="60"/>
      <c r="I14" s="60"/>
      <c r="J14" s="60"/>
      <c r="K14" s="60"/>
      <c r="L14" s="60"/>
      <c r="M14" s="60"/>
      <c r="N14" s="60"/>
      <c r="O14" s="28"/>
      <c r="P14" s="28"/>
      <c r="Q14" s="29"/>
      <c r="R14" s="30"/>
      <c r="S14" s="30"/>
      <c r="T14" s="23"/>
      <c r="U14" s="23"/>
    </row>
    <row r="15" spans="1:21" s="24" customFormat="1" ht="15.75" customHeight="1">
      <c r="A15" s="245"/>
      <c r="B15" s="245"/>
      <c r="C15" s="60"/>
      <c r="D15" s="60"/>
      <c r="E15" s="60"/>
      <c r="F15" s="60"/>
      <c r="G15" s="60"/>
      <c r="H15" s="60"/>
      <c r="I15" s="60"/>
      <c r="J15" s="60"/>
      <c r="K15" s="60"/>
      <c r="L15" s="60"/>
      <c r="M15" s="60"/>
      <c r="N15" s="60"/>
      <c r="O15" s="28"/>
      <c r="P15" s="28"/>
      <c r="Q15" s="29"/>
      <c r="R15" s="30"/>
      <c r="S15" s="30"/>
      <c r="T15" s="23"/>
      <c r="U15" s="23"/>
    </row>
    <row r="16" spans="1:21" s="24" customFormat="1" ht="18.75">
      <c r="A16" s="243">
        <v>2</v>
      </c>
      <c r="B16" s="243" t="s">
        <v>163</v>
      </c>
      <c r="C16"/>
      <c r="D16"/>
      <c r="E16"/>
      <c r="F16"/>
      <c r="G16"/>
      <c r="H16"/>
      <c r="I16"/>
      <c r="J16"/>
      <c r="K16"/>
      <c r="L16"/>
      <c r="M16" s="60"/>
      <c r="N16" s="60"/>
      <c r="O16" s="28"/>
      <c r="P16" s="28"/>
      <c r="Q16" s="29"/>
      <c r="R16" s="30"/>
      <c r="S16" s="30"/>
      <c r="T16" s="23"/>
      <c r="U16" s="23"/>
    </row>
    <row r="17" spans="1:21" s="24" customFormat="1" ht="18.75">
      <c r="A17" s="245"/>
      <c r="B17" s="245"/>
      <c r="C17" s="60"/>
      <c r="D17" s="60"/>
      <c r="E17" s="60"/>
      <c r="F17" s="60"/>
      <c r="G17" s="60"/>
      <c r="H17" s="60"/>
      <c r="I17" s="60"/>
      <c r="J17" s="60"/>
      <c r="K17" s="60"/>
      <c r="L17" s="60"/>
      <c r="M17" s="60"/>
      <c r="N17" s="60"/>
      <c r="O17" s="28"/>
      <c r="P17" s="28"/>
      <c r="Q17" s="29"/>
      <c r="R17" s="30"/>
      <c r="S17" s="30"/>
      <c r="T17" s="23"/>
      <c r="U17" s="23"/>
    </row>
    <row r="18" spans="1:21" s="24" customFormat="1" ht="15.75">
      <c r="A18" s="246"/>
      <c r="B18" s="246"/>
      <c r="C18" s="22"/>
      <c r="D18" s="22"/>
      <c r="E18" s="22"/>
      <c r="F18" s="22"/>
      <c r="G18" s="22"/>
      <c r="H18" s="31"/>
      <c r="I18" s="31"/>
      <c r="J18" s="32"/>
      <c r="K18" s="32"/>
      <c r="L18" s="31"/>
      <c r="M18" s="31"/>
      <c r="N18" s="31"/>
      <c r="O18" s="31"/>
      <c r="P18" s="31"/>
      <c r="Q18" s="31"/>
      <c r="R18" s="31"/>
      <c r="S18" s="32"/>
      <c r="T18" s="23"/>
      <c r="U18" s="23"/>
    </row>
    <row r="19" spans="1:21" s="24" customFormat="1" ht="14.25" customHeight="1">
      <c r="A19" s="245"/>
      <c r="B19" s="245"/>
      <c r="C19" s="22"/>
      <c r="D19" s="22"/>
      <c r="E19" s="22"/>
      <c r="F19" s="22"/>
      <c r="G19" s="22"/>
      <c r="H19" s="31"/>
      <c r="I19" s="31"/>
      <c r="J19" s="32"/>
      <c r="K19" s="32"/>
      <c r="L19" s="31"/>
      <c r="M19" s="31"/>
      <c r="N19" s="31"/>
      <c r="O19" s="31"/>
      <c r="P19" s="31"/>
      <c r="Q19" s="31"/>
      <c r="R19" s="31"/>
      <c r="S19" s="32"/>
      <c r="T19" s="23"/>
      <c r="U19" s="23"/>
    </row>
    <row r="20" spans="1:21" s="24" customFormat="1" ht="12.75" customHeight="1">
      <c r="A20" s="245"/>
      <c r="B20" s="245"/>
      <c r="C20" s="22"/>
      <c r="D20" s="22"/>
      <c r="E20" s="22"/>
      <c r="F20" s="22"/>
      <c r="G20" s="22"/>
      <c r="H20" s="31"/>
      <c r="I20" s="31"/>
      <c r="J20" s="32"/>
      <c r="K20" s="32"/>
      <c r="L20" s="31"/>
      <c r="M20" s="31"/>
      <c r="N20" s="31"/>
      <c r="O20" s="31"/>
      <c r="P20" s="31"/>
      <c r="Q20" s="31"/>
      <c r="R20" s="31"/>
      <c r="S20" s="32"/>
      <c r="T20" s="23"/>
      <c r="U20" s="23"/>
    </row>
    <row r="21" spans="1:21" s="24" customFormat="1" ht="12" customHeight="1">
      <c r="A21" s="245"/>
      <c r="B21" s="245"/>
      <c r="C21" s="22"/>
      <c r="D21" s="22"/>
      <c r="E21" s="22"/>
      <c r="F21" s="22"/>
      <c r="G21" s="22"/>
      <c r="H21" s="31"/>
      <c r="I21" s="31"/>
      <c r="J21" s="32"/>
      <c r="K21" s="32"/>
      <c r="L21" s="31"/>
      <c r="M21" s="31"/>
      <c r="N21" s="31"/>
      <c r="O21" s="31"/>
      <c r="P21" s="31"/>
      <c r="Q21" s="31"/>
      <c r="R21" s="31"/>
      <c r="S21" s="32"/>
      <c r="T21" s="23"/>
      <c r="U21" s="23"/>
    </row>
    <row r="22" spans="1:21" s="24" customFormat="1" ht="15.75">
      <c r="A22" s="245"/>
      <c r="B22" s="245"/>
      <c r="C22" s="22"/>
      <c r="D22" s="22"/>
      <c r="E22" s="22"/>
      <c r="F22" s="22"/>
      <c r="G22" s="22"/>
      <c r="H22" s="31"/>
      <c r="I22" s="31"/>
      <c r="J22" s="32"/>
      <c r="K22" s="32"/>
      <c r="L22" s="31"/>
      <c r="M22" s="31"/>
      <c r="N22" s="31"/>
      <c r="O22" s="31"/>
      <c r="P22" s="31"/>
      <c r="Q22" s="31"/>
      <c r="R22" s="31"/>
      <c r="S22" s="32"/>
      <c r="T22" s="23"/>
      <c r="U22" s="23"/>
    </row>
    <row r="23" spans="1:21" s="24" customFormat="1" ht="16.5" customHeight="1">
      <c r="A23" s="245"/>
      <c r="B23" s="245"/>
      <c r="C23" s="22"/>
      <c r="D23" s="22"/>
      <c r="E23" s="22"/>
      <c r="F23" s="22"/>
      <c r="G23" s="22"/>
      <c r="H23" s="31"/>
      <c r="I23" s="31"/>
      <c r="J23" s="32"/>
      <c r="K23" s="32"/>
      <c r="L23" s="31"/>
      <c r="M23" s="31"/>
      <c r="N23" s="31"/>
      <c r="O23" s="31"/>
      <c r="P23" s="31"/>
      <c r="Q23" s="31"/>
      <c r="R23" s="31"/>
      <c r="S23" s="32"/>
      <c r="T23" s="23"/>
      <c r="U23" s="23"/>
    </row>
    <row r="24" spans="1:19" s="4" customFormat="1" ht="18.75">
      <c r="A24" s="243">
        <v>3</v>
      </c>
      <c r="B24" s="503" t="s">
        <v>185</v>
      </c>
      <c r="C24" s="503"/>
      <c r="D24" s="503"/>
      <c r="E24" s="503"/>
      <c r="F24" s="503"/>
      <c r="G24" s="503"/>
      <c r="H24" s="503"/>
      <c r="I24" s="503"/>
      <c r="J24" s="503"/>
      <c r="K24" s="503"/>
      <c r="L24" s="503"/>
      <c r="M24" s="503"/>
      <c r="N24" s="503"/>
      <c r="O24" s="49"/>
      <c r="P24" s="49"/>
      <c r="Q24" s="52"/>
      <c r="R24" s="52"/>
      <c r="S24" s="8"/>
    </row>
    <row r="25" spans="1:19" s="4" customFormat="1" ht="18.75">
      <c r="A25" s="243"/>
      <c r="B25" s="503"/>
      <c r="C25" s="503"/>
      <c r="D25" s="503"/>
      <c r="E25" s="503"/>
      <c r="F25" s="503"/>
      <c r="G25" s="503"/>
      <c r="H25" s="503"/>
      <c r="I25" s="503"/>
      <c r="J25" s="503"/>
      <c r="K25" s="503"/>
      <c r="L25" s="503"/>
      <c r="M25" s="503"/>
      <c r="N25" s="503"/>
      <c r="O25" s="49"/>
      <c r="P25" s="49"/>
      <c r="Q25" s="52"/>
      <c r="R25" s="52"/>
      <c r="S25" s="8"/>
    </row>
    <row r="26" spans="1:19" s="4" customFormat="1" ht="18.75">
      <c r="A26" s="243"/>
      <c r="B26" s="243"/>
      <c r="C26" s="50"/>
      <c r="D26" s="46"/>
      <c r="E26" s="46"/>
      <c r="F26" s="46"/>
      <c r="G26" s="46"/>
      <c r="H26" s="46"/>
      <c r="I26" s="46"/>
      <c r="J26" s="46"/>
      <c r="K26" s="46"/>
      <c r="L26" s="49"/>
      <c r="M26" s="49"/>
      <c r="N26" s="49"/>
      <c r="O26" s="49"/>
      <c r="P26" s="49"/>
      <c r="Q26" s="52"/>
      <c r="R26" s="52"/>
      <c r="S26" s="8"/>
    </row>
    <row r="27" spans="1:19" s="4" customFormat="1" ht="18.75">
      <c r="A27" s="247"/>
      <c r="B27" s="247"/>
      <c r="D27" s="39"/>
      <c r="E27" s="39"/>
      <c r="F27" s="39"/>
      <c r="G27" s="39"/>
      <c r="H27" s="52"/>
      <c r="I27" s="52"/>
      <c r="J27" s="8"/>
      <c r="K27" s="8"/>
      <c r="L27" s="52"/>
      <c r="M27" s="52"/>
      <c r="N27" s="52"/>
      <c r="O27" s="52"/>
      <c r="P27" s="52"/>
      <c r="Q27" s="52"/>
      <c r="R27" s="52"/>
      <c r="S27" s="8"/>
    </row>
    <row r="28" spans="1:19" s="4" customFormat="1" ht="18.75">
      <c r="A28" s="247"/>
      <c r="B28" s="247"/>
      <c r="C28" s="53"/>
      <c r="D28" s="39"/>
      <c r="E28" s="39"/>
      <c r="F28" s="39"/>
      <c r="G28" s="39"/>
      <c r="H28" s="52"/>
      <c r="I28" s="52"/>
      <c r="J28" s="8"/>
      <c r="K28" s="8"/>
      <c r="L28" s="52"/>
      <c r="M28" s="52"/>
      <c r="N28" s="52"/>
      <c r="O28" s="52"/>
      <c r="P28" s="52"/>
      <c r="Q28" s="52"/>
      <c r="R28" s="52"/>
      <c r="S28" s="8"/>
    </row>
    <row r="29" spans="1:19" s="4" customFormat="1" ht="16.5" customHeight="1">
      <c r="A29" s="247"/>
      <c r="B29" s="247"/>
      <c r="C29" s="46"/>
      <c r="D29" s="46"/>
      <c r="E29" s="46"/>
      <c r="F29" s="46"/>
      <c r="G29" s="46"/>
      <c r="H29" s="46"/>
      <c r="I29" s="46"/>
      <c r="J29" s="46"/>
      <c r="K29" s="46"/>
      <c r="L29" s="49"/>
      <c r="M29" s="49"/>
      <c r="N29" s="49"/>
      <c r="O29" s="49"/>
      <c r="P29" s="49"/>
      <c r="Q29" s="52"/>
      <c r="R29" s="52"/>
      <c r="S29" s="8"/>
    </row>
    <row r="30" spans="1:19" s="4" customFormat="1" ht="16.5" customHeight="1">
      <c r="A30" s="247"/>
      <c r="B30" s="247"/>
      <c r="C30" s="46"/>
      <c r="D30" s="46"/>
      <c r="E30" s="46"/>
      <c r="F30" s="46"/>
      <c r="G30" s="46"/>
      <c r="H30" s="46"/>
      <c r="I30" s="46"/>
      <c r="J30" s="46"/>
      <c r="K30" s="46"/>
      <c r="L30" s="49"/>
      <c r="M30" s="49"/>
      <c r="N30" s="49"/>
      <c r="O30" s="49"/>
      <c r="P30" s="49"/>
      <c r="Q30" s="52"/>
      <c r="R30" s="52"/>
      <c r="S30" s="8"/>
    </row>
    <row r="31" spans="1:19" s="4" customFormat="1" ht="18.75">
      <c r="A31" s="243">
        <v>4</v>
      </c>
      <c r="B31" s="243" t="s">
        <v>129</v>
      </c>
      <c r="D31" s="46"/>
      <c r="E31" s="46"/>
      <c r="F31" s="46"/>
      <c r="G31" s="46"/>
      <c r="H31" s="46"/>
      <c r="I31" s="46"/>
      <c r="J31" s="46"/>
      <c r="K31" s="46"/>
      <c r="L31" s="49"/>
      <c r="M31" s="49"/>
      <c r="N31" s="49"/>
      <c r="O31" s="49"/>
      <c r="P31" s="49"/>
      <c r="Q31" s="52"/>
      <c r="R31" s="52"/>
      <c r="S31" s="8"/>
    </row>
    <row r="32" spans="1:19" s="4" customFormat="1" ht="18.75">
      <c r="A32" s="243"/>
      <c r="B32" s="243"/>
      <c r="C32" s="50"/>
      <c r="D32" s="46"/>
      <c r="E32" s="46"/>
      <c r="F32" s="46"/>
      <c r="G32" s="46"/>
      <c r="H32" s="46"/>
      <c r="I32" s="46"/>
      <c r="J32" s="46"/>
      <c r="K32" s="46"/>
      <c r="L32" s="49"/>
      <c r="M32" s="49"/>
      <c r="N32" s="49"/>
      <c r="O32" s="49"/>
      <c r="P32" s="49"/>
      <c r="Q32" s="52"/>
      <c r="R32" s="52"/>
      <c r="S32" s="8"/>
    </row>
    <row r="33" spans="1:19" s="4" customFormat="1" ht="18.75">
      <c r="A33" s="247"/>
      <c r="B33" s="247"/>
      <c r="C33" s="39"/>
      <c r="D33" s="46"/>
      <c r="E33" s="46"/>
      <c r="F33" s="46"/>
      <c r="G33" s="46"/>
      <c r="H33" s="46"/>
      <c r="I33" s="46"/>
      <c r="J33" s="46"/>
      <c r="K33" s="46"/>
      <c r="L33" s="49"/>
      <c r="M33" s="49"/>
      <c r="N33" s="49"/>
      <c r="O33" s="49"/>
      <c r="P33" s="49"/>
      <c r="Q33" s="52"/>
      <c r="R33" s="52"/>
      <c r="S33" s="8"/>
    </row>
    <row r="34" spans="1:19" s="4" customFormat="1" ht="16.5" customHeight="1">
      <c r="A34" s="247"/>
      <c r="B34" s="247"/>
      <c r="C34" s="39"/>
      <c r="D34" s="46"/>
      <c r="E34" s="46"/>
      <c r="F34" s="46"/>
      <c r="G34" s="46"/>
      <c r="H34" s="46"/>
      <c r="I34" s="46"/>
      <c r="J34" s="46"/>
      <c r="K34" s="46"/>
      <c r="L34" s="49"/>
      <c r="M34" s="49"/>
      <c r="N34" s="49"/>
      <c r="O34" s="49"/>
      <c r="P34" s="49"/>
      <c r="Q34" s="52"/>
      <c r="R34" s="52"/>
      <c r="S34" s="8"/>
    </row>
    <row r="35" spans="1:19" s="4" customFormat="1" ht="16.5" customHeight="1">
      <c r="A35" s="247"/>
      <c r="B35" s="247"/>
      <c r="C35" s="39"/>
      <c r="D35" s="46"/>
      <c r="E35" s="46"/>
      <c r="F35" s="46"/>
      <c r="G35" s="46"/>
      <c r="H35" s="46"/>
      <c r="I35" s="46"/>
      <c r="J35" s="46"/>
      <c r="K35" s="46"/>
      <c r="L35" s="49"/>
      <c r="M35" s="49"/>
      <c r="N35" s="49"/>
      <c r="O35" s="49"/>
      <c r="P35" s="49"/>
      <c r="Q35" s="52"/>
      <c r="R35" s="52"/>
      <c r="S35" s="8"/>
    </row>
    <row r="36" spans="1:19" s="4" customFormat="1" ht="18.75">
      <c r="A36" s="243">
        <v>5</v>
      </c>
      <c r="B36" s="243" t="s">
        <v>64</v>
      </c>
      <c r="D36" s="46"/>
      <c r="E36" s="46"/>
      <c r="F36" s="46"/>
      <c r="G36" s="46"/>
      <c r="H36" s="46"/>
      <c r="I36" s="46"/>
      <c r="J36" s="46"/>
      <c r="K36" s="46"/>
      <c r="L36" s="49"/>
      <c r="M36" s="49"/>
      <c r="N36" s="49"/>
      <c r="O36" s="49"/>
      <c r="P36" s="49"/>
      <c r="Q36" s="49"/>
      <c r="R36" s="49"/>
      <c r="S36" s="46"/>
    </row>
    <row r="37" spans="1:19" s="4" customFormat="1" ht="18.75">
      <c r="A37" s="243"/>
      <c r="B37" s="243"/>
      <c r="C37" s="39"/>
      <c r="G37" s="46"/>
      <c r="H37" s="46"/>
      <c r="I37" s="46"/>
      <c r="J37" s="46"/>
      <c r="K37" s="46"/>
      <c r="L37" s="49"/>
      <c r="M37" s="49"/>
      <c r="N37" s="49"/>
      <c r="O37" s="49"/>
      <c r="P37" s="49"/>
      <c r="Q37" s="52"/>
      <c r="R37" s="52"/>
      <c r="S37" s="8"/>
    </row>
    <row r="38" spans="1:19" s="4" customFormat="1" ht="18.75">
      <c r="A38" s="247"/>
      <c r="B38" s="247"/>
      <c r="D38" s="46"/>
      <c r="E38" s="46"/>
      <c r="F38" s="46"/>
      <c r="Q38" s="49"/>
      <c r="R38" s="49"/>
      <c r="S38" s="46"/>
    </row>
    <row r="39" spans="1:19" s="4" customFormat="1" ht="18" customHeight="1">
      <c r="A39" s="247"/>
      <c r="B39" s="247"/>
      <c r="D39" s="46"/>
      <c r="E39" s="46"/>
      <c r="F39" s="46"/>
      <c r="Q39" s="49"/>
      <c r="R39" s="49"/>
      <c r="S39" s="46"/>
    </row>
    <row r="40" spans="1:19" s="4" customFormat="1" ht="17.25" customHeight="1">
      <c r="A40" s="247"/>
      <c r="B40" s="247"/>
      <c r="C40" s="39"/>
      <c r="D40" s="46"/>
      <c r="E40" s="46"/>
      <c r="F40" s="46"/>
      <c r="Q40" s="49"/>
      <c r="R40" s="49"/>
      <c r="S40" s="46"/>
    </row>
    <row r="41" spans="1:19" s="4" customFormat="1" ht="18.75">
      <c r="A41" s="243">
        <v>6</v>
      </c>
      <c r="B41" s="243" t="s">
        <v>65</v>
      </c>
      <c r="D41" s="46"/>
      <c r="E41" s="46"/>
      <c r="F41" s="46"/>
      <c r="G41" s="46"/>
      <c r="H41" s="46"/>
      <c r="I41" s="46"/>
      <c r="J41" s="46"/>
      <c r="K41" s="46"/>
      <c r="L41" s="49"/>
      <c r="M41" s="49"/>
      <c r="N41" s="49"/>
      <c r="O41" s="49"/>
      <c r="P41" s="49"/>
      <c r="Q41" s="49"/>
      <c r="R41" s="49"/>
      <c r="S41" s="46"/>
    </row>
    <row r="42" spans="1:19" s="4" customFormat="1" ht="18.75">
      <c r="A42" s="243" t="s">
        <v>9</v>
      </c>
      <c r="B42" s="243"/>
      <c r="C42" s="50"/>
      <c r="D42" s="46"/>
      <c r="E42" s="46"/>
      <c r="F42" s="46"/>
      <c r="G42" s="46"/>
      <c r="H42" s="46"/>
      <c r="I42" s="46"/>
      <c r="J42" s="46"/>
      <c r="K42" s="46"/>
      <c r="L42" s="49"/>
      <c r="M42" s="49"/>
      <c r="N42" s="49"/>
      <c r="O42" s="49"/>
      <c r="P42" s="49"/>
      <c r="Q42" s="49"/>
      <c r="R42" s="49"/>
      <c r="S42" s="46"/>
    </row>
    <row r="43" spans="1:19" s="4" customFormat="1" ht="18.75">
      <c r="A43" s="243"/>
      <c r="B43" s="243"/>
      <c r="C43" s="50"/>
      <c r="D43" s="46"/>
      <c r="E43" s="46"/>
      <c r="F43" s="46"/>
      <c r="G43" s="46"/>
      <c r="H43" s="46"/>
      <c r="I43" s="46"/>
      <c r="J43" s="46"/>
      <c r="K43" s="46"/>
      <c r="L43" s="49"/>
      <c r="M43" s="49"/>
      <c r="N43" s="49"/>
      <c r="O43" s="49"/>
      <c r="P43" s="49"/>
      <c r="Q43" s="49"/>
      <c r="R43" s="49"/>
      <c r="S43" s="46"/>
    </row>
    <row r="44" spans="1:19" s="4" customFormat="1" ht="18.75">
      <c r="A44" s="247"/>
      <c r="B44" s="247"/>
      <c r="Q44" s="49"/>
      <c r="R44" s="49"/>
      <c r="S44" s="46"/>
    </row>
    <row r="45" spans="1:2" s="4" customFormat="1" ht="18.75">
      <c r="A45" s="247"/>
      <c r="B45" s="247"/>
    </row>
    <row r="46" spans="1:16" s="4" customFormat="1" ht="18.75">
      <c r="A46" s="243"/>
      <c r="B46" s="243"/>
      <c r="C46" s="46"/>
      <c r="D46" s="46"/>
      <c r="E46" s="46"/>
      <c r="F46" s="46"/>
      <c r="G46" s="46"/>
      <c r="H46" s="46"/>
      <c r="I46" s="46"/>
      <c r="J46" s="46"/>
      <c r="K46" s="46"/>
      <c r="L46" s="49"/>
      <c r="M46" s="49"/>
      <c r="N46" s="49"/>
      <c r="O46" s="49"/>
      <c r="P46" s="49"/>
    </row>
    <row r="47" spans="1:19" s="4" customFormat="1" ht="18.75">
      <c r="A47" s="243">
        <v>7</v>
      </c>
      <c r="B47" s="243" t="s">
        <v>161</v>
      </c>
      <c r="D47" s="55"/>
      <c r="E47" s="39"/>
      <c r="F47" s="39"/>
      <c r="G47" s="39"/>
      <c r="H47" s="52"/>
      <c r="I47" s="52"/>
      <c r="J47" s="8"/>
      <c r="Q47" s="49"/>
      <c r="R47" s="49"/>
      <c r="S47" s="46"/>
    </row>
    <row r="48" spans="1:19" s="4" customFormat="1" ht="18.75">
      <c r="A48" s="243"/>
      <c r="B48" s="243"/>
      <c r="C48" s="54" t="s">
        <v>18</v>
      </c>
      <c r="D48" s="55"/>
      <c r="E48" s="39"/>
      <c r="F48" s="39"/>
      <c r="G48" s="39"/>
      <c r="H48" s="52"/>
      <c r="I48" s="52"/>
      <c r="J48" s="8"/>
      <c r="Q48" s="49"/>
      <c r="R48" s="49"/>
      <c r="S48" s="46"/>
    </row>
    <row r="49" spans="1:19" s="4" customFormat="1" ht="18.75">
      <c r="A49" s="248"/>
      <c r="B49" s="248"/>
      <c r="C49" s="38"/>
      <c r="Q49" s="49"/>
      <c r="R49" s="49"/>
      <c r="S49" s="46"/>
    </row>
    <row r="50" spans="1:19" s="4" customFormat="1" ht="15" customHeight="1">
      <c r="A50" s="248"/>
      <c r="B50" s="248"/>
      <c r="C50" s="38"/>
      <c r="Q50" s="49"/>
      <c r="R50" s="49"/>
      <c r="S50" s="46"/>
    </row>
    <row r="51" spans="1:19" s="4" customFormat="1" ht="15" customHeight="1">
      <c r="A51" s="248"/>
      <c r="B51" s="248"/>
      <c r="Q51" s="49"/>
      <c r="R51" s="49"/>
      <c r="S51" s="46"/>
    </row>
    <row r="52" spans="1:19" s="4" customFormat="1" ht="18.75">
      <c r="A52" s="248"/>
      <c r="B52" s="38" t="s">
        <v>90</v>
      </c>
      <c r="J52" s="91"/>
      <c r="N52" s="91"/>
      <c r="P52" s="93"/>
      <c r="Q52" s="49"/>
      <c r="R52" s="49"/>
      <c r="S52" s="46"/>
    </row>
    <row r="53" spans="1:19" s="4" customFormat="1" ht="18.75">
      <c r="A53" s="248"/>
      <c r="B53" s="248"/>
      <c r="C53" s="38"/>
      <c r="J53" s="91"/>
      <c r="N53" s="91"/>
      <c r="P53" s="93"/>
      <c r="Q53" s="49"/>
      <c r="R53" s="49"/>
      <c r="S53" s="46"/>
    </row>
    <row r="54" spans="1:19" s="4" customFormat="1" ht="18.75">
      <c r="A54" s="248"/>
      <c r="B54" s="248"/>
      <c r="C54" s="38"/>
      <c r="J54" s="91"/>
      <c r="N54" s="91"/>
      <c r="P54" s="93"/>
      <c r="Q54" s="49"/>
      <c r="R54" s="49"/>
      <c r="S54" s="46"/>
    </row>
    <row r="55" spans="1:19" s="4" customFormat="1" ht="18.75">
      <c r="A55" s="248"/>
      <c r="B55" s="248"/>
      <c r="C55" s="38"/>
      <c r="J55" s="120" t="s">
        <v>76</v>
      </c>
      <c r="K55" s="45"/>
      <c r="L55" s="45"/>
      <c r="M55" s="45"/>
      <c r="N55" s="120" t="s">
        <v>77</v>
      </c>
      <c r="P55" s="93"/>
      <c r="Q55" s="49"/>
      <c r="R55" s="49"/>
      <c r="S55" s="46"/>
    </row>
    <row r="56" spans="1:19" s="4" customFormat="1" ht="18.75">
      <c r="A56" s="248"/>
      <c r="B56" s="248"/>
      <c r="C56" s="38"/>
      <c r="J56" s="120" t="s">
        <v>21</v>
      </c>
      <c r="K56" s="189"/>
      <c r="L56" s="505" t="s">
        <v>21</v>
      </c>
      <c r="M56" s="505"/>
      <c r="N56" s="505"/>
      <c r="P56" s="93"/>
      <c r="Q56" s="49"/>
      <c r="R56" s="49"/>
      <c r="S56" s="46"/>
    </row>
    <row r="57" spans="1:19" s="4" customFormat="1" ht="18.75">
      <c r="A57" s="248"/>
      <c r="B57" s="248"/>
      <c r="C57" s="38"/>
      <c r="J57" s="120" t="s">
        <v>4</v>
      </c>
      <c r="K57" s="45"/>
      <c r="L57" s="45"/>
      <c r="M57" s="45"/>
      <c r="N57" s="120" t="s">
        <v>4</v>
      </c>
      <c r="P57" s="93"/>
      <c r="Q57" s="49"/>
      <c r="R57" s="49"/>
      <c r="S57" s="46"/>
    </row>
    <row r="58" spans="1:19" s="4" customFormat="1" ht="18.75">
      <c r="A58" s="248"/>
      <c r="B58" s="248"/>
      <c r="C58" s="38"/>
      <c r="J58" s="120"/>
      <c r="K58" s="45"/>
      <c r="L58" s="45"/>
      <c r="M58" s="45"/>
      <c r="N58" s="120"/>
      <c r="P58" s="93"/>
      <c r="Q58" s="49"/>
      <c r="R58" s="49"/>
      <c r="S58" s="46"/>
    </row>
    <row r="59" spans="1:19" s="4" customFormat="1" ht="18.75">
      <c r="A59" s="248"/>
      <c r="B59" s="248"/>
      <c r="C59" s="38" t="s">
        <v>216</v>
      </c>
      <c r="J59" s="265">
        <v>75000</v>
      </c>
      <c r="K59" s="266"/>
      <c r="L59" s="266"/>
      <c r="M59" s="266"/>
      <c r="N59" s="265">
        <f>+J59</f>
        <v>75000</v>
      </c>
      <c r="P59" s="93"/>
      <c r="Q59" s="49"/>
      <c r="R59" s="49"/>
      <c r="S59" s="46"/>
    </row>
    <row r="60" spans="1:19" s="4" customFormat="1" ht="19.5" thickBot="1">
      <c r="A60" s="248"/>
      <c r="B60" s="248"/>
      <c r="C60" s="38" t="s">
        <v>215</v>
      </c>
      <c r="J60" s="272">
        <v>-10000</v>
      </c>
      <c r="K60" s="273"/>
      <c r="L60" s="273"/>
      <c r="M60" s="273"/>
      <c r="N60" s="272">
        <v>-10000</v>
      </c>
      <c r="P60" s="93"/>
      <c r="Q60" s="49"/>
      <c r="R60" s="49"/>
      <c r="S60" s="46"/>
    </row>
    <row r="61" spans="1:19" s="4" customFormat="1" ht="19.5" thickTop="1">
      <c r="A61" s="248"/>
      <c r="B61" s="248"/>
      <c r="C61" s="38"/>
      <c r="J61" s="379"/>
      <c r="K61" s="380"/>
      <c r="L61" s="380"/>
      <c r="M61" s="380"/>
      <c r="N61" s="379"/>
      <c r="P61" s="93"/>
      <c r="Q61" s="49"/>
      <c r="R61" s="49"/>
      <c r="S61" s="46"/>
    </row>
    <row r="62" spans="1:19" s="4" customFormat="1" ht="18.75">
      <c r="A62" s="248"/>
      <c r="B62" s="248"/>
      <c r="C62" s="38"/>
      <c r="J62" s="379"/>
      <c r="K62" s="380"/>
      <c r="L62" s="380"/>
      <c r="M62" s="380"/>
      <c r="N62" s="379"/>
      <c r="P62" s="93"/>
      <c r="Q62" s="49"/>
      <c r="R62" s="49"/>
      <c r="S62" s="46"/>
    </row>
    <row r="63" spans="1:19" s="4" customFormat="1" ht="18.75">
      <c r="A63" s="248"/>
      <c r="B63" s="248"/>
      <c r="C63" s="38"/>
      <c r="J63" s="379"/>
      <c r="K63" s="380"/>
      <c r="L63" s="380"/>
      <c r="M63" s="380"/>
      <c r="N63" s="379"/>
      <c r="P63" s="93"/>
      <c r="Q63" s="49"/>
      <c r="R63" s="49"/>
      <c r="S63" s="46"/>
    </row>
    <row r="64" spans="1:19" s="4" customFormat="1" ht="18.75">
      <c r="A64" s="248"/>
      <c r="B64" s="248"/>
      <c r="C64" s="38"/>
      <c r="J64" s="379"/>
      <c r="K64" s="380"/>
      <c r="L64" s="380"/>
      <c r="M64" s="380"/>
      <c r="N64" s="379"/>
      <c r="P64" s="93"/>
      <c r="Q64" s="49"/>
      <c r="R64" s="49"/>
      <c r="S64" s="46"/>
    </row>
    <row r="65" spans="1:19" s="4" customFormat="1" ht="18.75">
      <c r="A65" s="248"/>
      <c r="B65" s="4" t="s">
        <v>92</v>
      </c>
      <c r="Q65" s="49"/>
      <c r="R65" s="49"/>
      <c r="S65" s="46"/>
    </row>
    <row r="66" spans="1:19" s="4" customFormat="1" ht="18.75">
      <c r="A66" s="248"/>
      <c r="B66" s="248"/>
      <c r="Q66" s="49"/>
      <c r="R66" s="49"/>
      <c r="S66" s="46"/>
    </row>
    <row r="67" spans="1:19" s="4" customFormat="1" ht="18.75">
      <c r="A67" s="248"/>
      <c r="B67" s="248"/>
      <c r="Q67" s="49"/>
      <c r="R67" s="49"/>
      <c r="S67" s="46"/>
    </row>
    <row r="68" spans="1:19" s="4" customFormat="1" ht="18.75">
      <c r="A68" s="248"/>
      <c r="B68" s="248"/>
      <c r="H68" s="91"/>
      <c r="I68" s="91"/>
      <c r="J68" s="120" t="s">
        <v>76</v>
      </c>
      <c r="K68" s="45"/>
      <c r="L68" s="45"/>
      <c r="M68" s="45"/>
      <c r="N68" s="120" t="s">
        <v>77</v>
      </c>
      <c r="P68" s="93"/>
      <c r="Q68" s="202"/>
      <c r="R68" s="49"/>
      <c r="S68" s="46"/>
    </row>
    <row r="69" spans="1:19" s="4" customFormat="1" ht="18.75">
      <c r="A69" s="248"/>
      <c r="B69" s="248"/>
      <c r="C69" s="51"/>
      <c r="D69" s="51"/>
      <c r="E69" s="51"/>
      <c r="F69" s="51"/>
      <c r="G69" s="51"/>
      <c r="I69" s="60"/>
      <c r="J69" s="120" t="s">
        <v>21</v>
      </c>
      <c r="K69" s="189"/>
      <c r="L69" s="505" t="s">
        <v>21</v>
      </c>
      <c r="M69" s="505"/>
      <c r="N69" s="505"/>
      <c r="O69" s="51"/>
      <c r="P69" s="56"/>
      <c r="Q69" s="202"/>
      <c r="R69" s="49"/>
      <c r="S69" s="46"/>
    </row>
    <row r="70" spans="1:17" s="4" customFormat="1" ht="18.75">
      <c r="A70" s="248"/>
      <c r="B70" s="248"/>
      <c r="C70" s="38"/>
      <c r="H70" s="91"/>
      <c r="I70" s="91"/>
      <c r="J70" s="120" t="s">
        <v>4</v>
      </c>
      <c r="K70" s="45"/>
      <c r="L70" s="45"/>
      <c r="M70" s="45"/>
      <c r="N70" s="120" t="s">
        <v>4</v>
      </c>
      <c r="P70" s="93"/>
      <c r="Q70" s="93"/>
    </row>
    <row r="71" spans="1:17" s="4" customFormat="1" ht="18.75">
      <c r="A71" s="248"/>
      <c r="B71" s="248"/>
      <c r="C71" s="38"/>
      <c r="J71" s="91"/>
      <c r="N71" s="91"/>
      <c r="P71" s="93"/>
      <c r="Q71" s="93"/>
    </row>
    <row r="72" spans="1:17" s="4" customFormat="1" ht="19.5" thickBot="1">
      <c r="A72" s="248"/>
      <c r="B72" s="248"/>
      <c r="C72" s="38" t="s">
        <v>217</v>
      </c>
      <c r="J72" s="474">
        <v>-3000</v>
      </c>
      <c r="K72" s="475"/>
      <c r="L72" s="475"/>
      <c r="M72" s="475"/>
      <c r="N72" s="474">
        <v>-3000</v>
      </c>
      <c r="P72" s="93"/>
      <c r="Q72" s="93"/>
    </row>
    <row r="73" spans="1:17" s="4" customFormat="1" ht="19.5" thickTop="1">
      <c r="A73" s="248"/>
      <c r="B73" s="248"/>
      <c r="C73" s="38"/>
      <c r="J73" s="348"/>
      <c r="K73" s="471"/>
      <c r="L73" s="471"/>
      <c r="M73" s="471"/>
      <c r="N73" s="174"/>
      <c r="P73" s="93"/>
      <c r="Q73" s="93"/>
    </row>
    <row r="74" spans="1:17" s="4" customFormat="1" ht="18.75">
      <c r="A74" s="248"/>
      <c r="B74" s="4" t="s">
        <v>93</v>
      </c>
      <c r="J74" s="274"/>
      <c r="K74" s="275"/>
      <c r="L74" s="275"/>
      <c r="M74" s="275"/>
      <c r="N74" s="276"/>
      <c r="P74" s="93"/>
      <c r="Q74" s="93"/>
    </row>
    <row r="75" spans="1:17" s="4" customFormat="1" ht="18.75">
      <c r="A75" s="248"/>
      <c r="B75" s="248"/>
      <c r="C75" s="38"/>
      <c r="J75" s="274"/>
      <c r="K75" s="275"/>
      <c r="L75" s="275"/>
      <c r="M75" s="275"/>
      <c r="N75" s="276"/>
      <c r="P75" s="93"/>
      <c r="Q75" s="93"/>
    </row>
    <row r="76" spans="1:17" s="4" customFormat="1" ht="18.75">
      <c r="A76" s="248"/>
      <c r="B76" s="248"/>
      <c r="C76" s="38"/>
      <c r="J76" s="274"/>
      <c r="K76" s="275"/>
      <c r="L76" s="275"/>
      <c r="M76" s="275"/>
      <c r="N76" s="276"/>
      <c r="P76" s="93"/>
      <c r="Q76" s="93"/>
    </row>
    <row r="77" spans="1:17" s="4" customFormat="1" ht="18.75">
      <c r="A77" s="248"/>
      <c r="B77" s="248"/>
      <c r="C77" s="38"/>
      <c r="J77" s="120" t="s">
        <v>76</v>
      </c>
      <c r="K77" s="275"/>
      <c r="L77" s="45"/>
      <c r="M77" s="45"/>
      <c r="N77" s="120" t="s">
        <v>77</v>
      </c>
      <c r="P77" s="93"/>
      <c r="Q77" s="93"/>
    </row>
    <row r="78" spans="1:17" s="4" customFormat="1" ht="18.75">
      <c r="A78" s="248"/>
      <c r="B78" s="248"/>
      <c r="C78" s="38"/>
      <c r="J78" s="120" t="s">
        <v>21</v>
      </c>
      <c r="K78" s="275"/>
      <c r="L78" s="505" t="s">
        <v>21</v>
      </c>
      <c r="M78" s="505"/>
      <c r="N78" s="505"/>
      <c r="P78" s="93"/>
      <c r="Q78" s="93"/>
    </row>
    <row r="79" spans="1:17" s="4" customFormat="1" ht="18.75">
      <c r="A79" s="248"/>
      <c r="B79" s="248"/>
      <c r="C79" s="38"/>
      <c r="J79" s="120" t="s">
        <v>4</v>
      </c>
      <c r="K79" s="275"/>
      <c r="L79" s="45"/>
      <c r="M79" s="45"/>
      <c r="N79" s="120" t="s">
        <v>4</v>
      </c>
      <c r="P79" s="93"/>
      <c r="Q79" s="93"/>
    </row>
    <row r="80" spans="1:17" s="4" customFormat="1" ht="18.75">
      <c r="A80" s="247"/>
      <c r="B80" s="247"/>
      <c r="Q80" s="93"/>
    </row>
    <row r="81" spans="1:17" s="4" customFormat="1" ht="19.5" thickBot="1">
      <c r="A81" s="247"/>
      <c r="B81" s="247"/>
      <c r="C81" s="38" t="s">
        <v>218</v>
      </c>
      <c r="J81" s="466">
        <v>-10000</v>
      </c>
      <c r="K81" s="465"/>
      <c r="L81" s="465"/>
      <c r="M81" s="465"/>
      <c r="N81" s="467">
        <f>+J81</f>
        <v>-10000</v>
      </c>
      <c r="Q81" s="93"/>
    </row>
    <row r="82" spans="1:17" s="4" customFormat="1" ht="19.5" thickTop="1">
      <c r="A82" s="247"/>
      <c r="B82" s="247"/>
      <c r="C82" s="38"/>
      <c r="J82" s="468"/>
      <c r="K82" s="469"/>
      <c r="L82" s="469"/>
      <c r="M82" s="469"/>
      <c r="N82" s="470"/>
      <c r="Q82" s="93"/>
    </row>
    <row r="83" spans="1:17" s="4" customFormat="1" ht="18.75">
      <c r="A83" s="247"/>
      <c r="B83" s="247"/>
      <c r="C83" s="38"/>
      <c r="J83" s="468"/>
      <c r="K83" s="469"/>
      <c r="L83" s="469"/>
      <c r="M83" s="469"/>
      <c r="N83" s="470"/>
      <c r="Q83" s="93"/>
    </row>
    <row r="84" spans="1:17" s="4" customFormat="1" ht="18.75">
      <c r="A84" s="488">
        <v>8</v>
      </c>
      <c r="B84" s="243" t="s">
        <v>251</v>
      </c>
      <c r="C84" s="38"/>
      <c r="J84" s="468"/>
      <c r="K84" s="469"/>
      <c r="L84" s="469"/>
      <c r="M84" s="469"/>
      <c r="N84" s="470"/>
      <c r="Q84" s="93"/>
    </row>
    <row r="85" spans="1:17" s="4" customFormat="1" ht="18.75">
      <c r="A85" s="247"/>
      <c r="B85" s="247"/>
      <c r="C85" s="38"/>
      <c r="J85" s="468"/>
      <c r="K85" s="469"/>
      <c r="L85" s="469"/>
      <c r="M85" s="469"/>
      <c r="N85" s="470"/>
      <c r="Q85" s="93"/>
    </row>
    <row r="86" spans="1:17" s="4" customFormat="1" ht="18.75">
      <c r="A86" s="247"/>
      <c r="B86" s="247"/>
      <c r="C86" s="38"/>
      <c r="J86" s="468"/>
      <c r="K86" s="469"/>
      <c r="L86" s="469"/>
      <c r="M86" s="469"/>
      <c r="N86" s="470"/>
      <c r="Q86" s="93"/>
    </row>
    <row r="87" spans="1:17" s="4" customFormat="1" ht="18.75">
      <c r="A87" s="247"/>
      <c r="B87" s="247"/>
      <c r="C87" s="38"/>
      <c r="J87" s="468"/>
      <c r="K87" s="469"/>
      <c r="L87" s="469"/>
      <c r="M87" s="469"/>
      <c r="N87" s="470"/>
      <c r="Q87" s="93"/>
    </row>
    <row r="88" spans="1:17" s="4" customFormat="1" ht="18.75">
      <c r="A88" s="247"/>
      <c r="B88" s="247"/>
      <c r="C88" s="38"/>
      <c r="J88" s="468"/>
      <c r="K88" s="469"/>
      <c r="L88" s="469"/>
      <c r="M88" s="469"/>
      <c r="N88" s="470"/>
      <c r="Q88" s="93"/>
    </row>
    <row r="89" spans="1:17" s="4" customFormat="1" ht="18.75">
      <c r="A89" s="247"/>
      <c r="B89" s="247"/>
      <c r="C89" s="38"/>
      <c r="J89" s="468"/>
      <c r="K89" s="469"/>
      <c r="L89" s="469"/>
      <c r="M89" s="469"/>
      <c r="N89" s="470"/>
      <c r="Q89" s="93"/>
    </row>
    <row r="90" spans="1:17" s="4" customFormat="1" ht="18.75">
      <c r="A90" s="247"/>
      <c r="B90" s="247"/>
      <c r="C90" s="38"/>
      <c r="J90" s="468"/>
      <c r="K90" s="469"/>
      <c r="L90" s="469"/>
      <c r="M90" s="469"/>
      <c r="N90" s="470"/>
      <c r="Q90" s="93"/>
    </row>
    <row r="91" spans="1:17" s="4" customFormat="1" ht="18.75">
      <c r="A91" s="247"/>
      <c r="B91" s="247"/>
      <c r="C91" s="38"/>
      <c r="J91" s="468"/>
      <c r="K91" s="469"/>
      <c r="L91" s="469"/>
      <c r="M91" s="469"/>
      <c r="N91" s="470"/>
      <c r="Q91" s="93"/>
    </row>
    <row r="92" spans="1:17" s="4" customFormat="1" ht="18.75">
      <c r="A92" s="247"/>
      <c r="B92" s="247"/>
      <c r="C92" s="38"/>
      <c r="J92" s="468"/>
      <c r="K92" s="469"/>
      <c r="L92" s="469"/>
      <c r="M92" s="469"/>
      <c r="N92" s="470"/>
      <c r="Q92" s="93"/>
    </row>
    <row r="93" spans="1:17" s="4" customFormat="1" ht="18.75">
      <c r="A93" s="247"/>
      <c r="B93" s="247"/>
      <c r="C93" s="38"/>
      <c r="J93" s="468"/>
      <c r="K93" s="469"/>
      <c r="L93" s="469"/>
      <c r="M93" s="469"/>
      <c r="N93" s="470"/>
      <c r="Q93" s="93"/>
    </row>
    <row r="94" spans="1:17" s="4" customFormat="1" ht="18.75">
      <c r="A94" s="247"/>
      <c r="B94" s="247"/>
      <c r="C94" s="38"/>
      <c r="J94" s="468"/>
      <c r="K94" s="469"/>
      <c r="L94" s="469"/>
      <c r="M94" s="469"/>
      <c r="N94" s="470"/>
      <c r="Q94" s="93"/>
    </row>
    <row r="95" spans="1:17" s="4" customFormat="1" ht="18.75">
      <c r="A95" s="247"/>
      <c r="B95" s="247"/>
      <c r="Q95" s="93"/>
    </row>
    <row r="96" spans="1:17" s="4" customFormat="1" ht="18.75">
      <c r="A96" s="243">
        <v>9</v>
      </c>
      <c r="B96" s="243" t="s">
        <v>153</v>
      </c>
      <c r="D96" s="45"/>
      <c r="E96" s="45"/>
      <c r="F96" s="45"/>
      <c r="G96" s="45"/>
      <c r="H96" s="45"/>
      <c r="I96" s="45"/>
      <c r="J96" s="45"/>
      <c r="K96" s="45"/>
      <c r="L96" s="45"/>
      <c r="M96" s="45"/>
      <c r="N96" s="45"/>
      <c r="O96" s="45"/>
      <c r="P96" s="45"/>
      <c r="Q96" s="93"/>
    </row>
    <row r="97" spans="1:17" s="4" customFormat="1" ht="18.75">
      <c r="A97" s="247"/>
      <c r="B97" s="247"/>
      <c r="Q97" s="93"/>
    </row>
    <row r="98" spans="1:17" s="4" customFormat="1" ht="18.75">
      <c r="A98" s="247"/>
      <c r="B98" s="247"/>
      <c r="Q98" s="93"/>
    </row>
    <row r="99" spans="1:17" s="4" customFormat="1" ht="18.75">
      <c r="A99" s="247"/>
      <c r="B99" s="247"/>
      <c r="Q99" s="93"/>
    </row>
    <row r="100" spans="1:17" s="4" customFormat="1" ht="18.75">
      <c r="A100" s="249"/>
      <c r="B100" s="249"/>
      <c r="C100" s="59"/>
      <c r="G100" s="37"/>
      <c r="H100" s="256" t="s">
        <v>81</v>
      </c>
      <c r="I100" s="91"/>
      <c r="J100" s="91"/>
      <c r="K100" s="91"/>
      <c r="L100" s="91"/>
      <c r="M100" s="91"/>
      <c r="N100" s="91"/>
      <c r="O100" s="1"/>
      <c r="P100" s="44"/>
      <c r="Q100" s="93"/>
    </row>
    <row r="101" spans="1:17" s="4" customFormat="1" ht="19.5">
      <c r="A101" s="249"/>
      <c r="B101" s="249"/>
      <c r="C101" s="59"/>
      <c r="D101" s="257"/>
      <c r="E101" s="37"/>
      <c r="F101" s="37"/>
      <c r="G101" s="37"/>
      <c r="H101" s="91" t="s">
        <v>82</v>
      </c>
      <c r="I101" s="257"/>
      <c r="J101" s="257"/>
      <c r="K101" s="257"/>
      <c r="L101" s="257"/>
      <c r="M101" s="257"/>
      <c r="N101" s="257"/>
      <c r="O101"/>
      <c r="P101"/>
      <c r="Q101" s="93"/>
    </row>
    <row r="102" spans="1:17" s="4" customFormat="1" ht="18.75">
      <c r="A102" s="249"/>
      <c r="B102" s="249"/>
      <c r="C102" s="59"/>
      <c r="D102" s="37" t="s">
        <v>78</v>
      </c>
      <c r="E102" s="37"/>
      <c r="F102" s="37"/>
      <c r="G102" s="37"/>
      <c r="H102" s="256" t="s">
        <v>86</v>
      </c>
      <c r="I102" s="120"/>
      <c r="O102" s="43"/>
      <c r="P102" s="1"/>
      <c r="Q102" s="93"/>
    </row>
    <row r="103" spans="1:17" s="4" customFormat="1" ht="18.75">
      <c r="A103" s="249"/>
      <c r="B103" s="249"/>
      <c r="C103" s="59"/>
      <c r="D103" s="37" t="s">
        <v>79</v>
      </c>
      <c r="E103" s="37"/>
      <c r="F103" s="37" t="s">
        <v>80</v>
      </c>
      <c r="G103" s="37"/>
      <c r="H103" s="256" t="s">
        <v>87</v>
      </c>
      <c r="I103" s="120"/>
      <c r="J103" s="91" t="s">
        <v>83</v>
      </c>
      <c r="K103" s="120"/>
      <c r="L103" s="256" t="s">
        <v>84</v>
      </c>
      <c r="M103" s="120"/>
      <c r="N103" s="256" t="s">
        <v>85</v>
      </c>
      <c r="O103" s="43"/>
      <c r="P103" s="42"/>
      <c r="Q103" s="93"/>
    </row>
    <row r="104" spans="1:17" s="4" customFormat="1" ht="18.75">
      <c r="A104" s="249"/>
      <c r="B104" s="249"/>
      <c r="C104" s="59"/>
      <c r="D104" s="37" t="s">
        <v>4</v>
      </c>
      <c r="E104" s="37"/>
      <c r="F104" s="37" t="s">
        <v>4</v>
      </c>
      <c r="G104" s="37"/>
      <c r="H104" s="37" t="s">
        <v>4</v>
      </c>
      <c r="I104" s="120"/>
      <c r="J104" s="37" t="s">
        <v>4</v>
      </c>
      <c r="K104" s="120"/>
      <c r="L104" s="37" t="s">
        <v>4</v>
      </c>
      <c r="M104" s="120"/>
      <c r="N104" s="37" t="s">
        <v>4</v>
      </c>
      <c r="O104" s="42"/>
      <c r="P104" s="42"/>
      <c r="Q104" s="93"/>
    </row>
    <row r="105" spans="1:17" s="4" customFormat="1" ht="18.75">
      <c r="A105" s="247"/>
      <c r="B105" s="58" t="s">
        <v>5</v>
      </c>
      <c r="D105" s="37"/>
      <c r="E105" s="37"/>
      <c r="F105" s="37"/>
      <c r="G105" s="37"/>
      <c r="H105" s="37"/>
      <c r="I105" s="120"/>
      <c r="J105" s="37"/>
      <c r="K105" s="120"/>
      <c r="L105" s="37"/>
      <c r="M105" s="120"/>
      <c r="N105" s="37"/>
      <c r="O105" s="42"/>
      <c r="P105" s="42"/>
      <c r="Q105" s="93"/>
    </row>
    <row r="106" spans="1:17" s="4" customFormat="1" ht="18.75">
      <c r="A106" s="247"/>
      <c r="B106" s="59" t="s">
        <v>138</v>
      </c>
      <c r="D106" s="166">
        <v>54299000</v>
      </c>
      <c r="E106" s="166"/>
      <c r="F106" s="166">
        <v>1109000</v>
      </c>
      <c r="G106" s="166"/>
      <c r="H106" s="166">
        <v>11575000</v>
      </c>
      <c r="I106" s="166"/>
      <c r="J106" s="215">
        <v>0</v>
      </c>
      <c r="K106" s="166"/>
      <c r="L106" s="215">
        <v>0</v>
      </c>
      <c r="M106" s="166"/>
      <c r="N106" s="166">
        <f>SUM(D106:L106)</f>
        <v>66983000</v>
      </c>
      <c r="O106" s="33"/>
      <c r="P106" s="32"/>
      <c r="Q106" s="93"/>
    </row>
    <row r="107" spans="1:17" s="4" customFormat="1" ht="18.75">
      <c r="A107" s="247"/>
      <c r="B107" s="59" t="s">
        <v>139</v>
      </c>
      <c r="D107" s="166">
        <v>3178000</v>
      </c>
      <c r="E107" s="166"/>
      <c r="F107" s="215">
        <v>0</v>
      </c>
      <c r="G107" s="166"/>
      <c r="H107" s="166">
        <v>1765000</v>
      </c>
      <c r="I107" s="166"/>
      <c r="J107" s="215">
        <v>0</v>
      </c>
      <c r="K107" s="166"/>
      <c r="L107" s="166">
        <v>-4943000</v>
      </c>
      <c r="M107" s="166"/>
      <c r="N107" s="215">
        <f>SUM(D107:L107)</f>
        <v>0</v>
      </c>
      <c r="O107" s="32"/>
      <c r="P107" s="32"/>
      <c r="Q107" s="93"/>
    </row>
    <row r="108" spans="1:17" s="4" customFormat="1" ht="19.5" thickBot="1">
      <c r="A108" s="247"/>
      <c r="B108" s="68" t="s">
        <v>140</v>
      </c>
      <c r="D108" s="164">
        <f>SUM(D106:D107)</f>
        <v>57477000</v>
      </c>
      <c r="E108" s="164"/>
      <c r="F108" s="164">
        <f>SUM(F106:F107)</f>
        <v>1109000</v>
      </c>
      <c r="G108" s="164"/>
      <c r="H108" s="164">
        <f>SUM(H106:H107)</f>
        <v>13340000</v>
      </c>
      <c r="I108" s="164"/>
      <c r="J108" s="258">
        <f>SUM(J106:J107)</f>
        <v>0</v>
      </c>
      <c r="K108" s="164"/>
      <c r="L108" s="164">
        <f>SUM(L106:L107)</f>
        <v>-4943000</v>
      </c>
      <c r="M108" s="164"/>
      <c r="N108" s="164">
        <f>SUM(N106:N107)</f>
        <v>66983000</v>
      </c>
      <c r="O108" s="32"/>
      <c r="P108" s="32"/>
      <c r="Q108" s="93"/>
    </row>
    <row r="109" spans="1:17" s="4" customFormat="1" ht="19.5" thickTop="1">
      <c r="A109" s="247"/>
      <c r="B109" s="247"/>
      <c r="C109" s="68"/>
      <c r="D109" s="157"/>
      <c r="E109" s="157"/>
      <c r="F109" s="157"/>
      <c r="G109" s="157"/>
      <c r="H109" s="157"/>
      <c r="I109" s="157"/>
      <c r="J109" s="242"/>
      <c r="K109" s="157"/>
      <c r="L109" s="157"/>
      <c r="M109" s="157"/>
      <c r="N109" s="157"/>
      <c r="O109" s="32"/>
      <c r="P109" s="32"/>
      <c r="Q109" s="93"/>
    </row>
    <row r="110" spans="1:17" s="4" customFormat="1" ht="18.75">
      <c r="A110" s="247"/>
      <c r="B110" s="226" t="s">
        <v>74</v>
      </c>
      <c r="D110" s="126"/>
      <c r="E110" s="126"/>
      <c r="F110" s="126"/>
      <c r="G110" s="126"/>
      <c r="H110" s="126"/>
      <c r="I110" s="126"/>
      <c r="J110" s="126"/>
      <c r="K110" s="126"/>
      <c r="L110" s="126"/>
      <c r="M110" s="126"/>
      <c r="N110" s="126"/>
      <c r="O110" s="32"/>
      <c r="P110" s="32"/>
      <c r="Q110" s="93"/>
    </row>
    <row r="111" spans="1:17" s="4" customFormat="1" ht="18.75">
      <c r="A111" s="247"/>
      <c r="B111" s="38" t="s">
        <v>75</v>
      </c>
      <c r="D111" s="161">
        <v>7225000</v>
      </c>
      <c r="E111" s="161"/>
      <c r="F111" s="161">
        <v>339000</v>
      </c>
      <c r="G111" s="161"/>
      <c r="H111" s="161">
        <v>4222000</v>
      </c>
      <c r="I111" s="161"/>
      <c r="J111" s="161">
        <v>-2000</v>
      </c>
      <c r="K111" s="161"/>
      <c r="L111" s="161">
        <v>13185000</v>
      </c>
      <c r="M111" s="161"/>
      <c r="N111" s="161">
        <f>SUM(D111:L111)</f>
        <v>24969000</v>
      </c>
      <c r="O111" s="188"/>
      <c r="P111" s="188"/>
      <c r="Q111" s="93"/>
    </row>
    <row r="112" spans="1:17" s="4" customFormat="1" ht="18.75">
      <c r="A112" s="247"/>
      <c r="B112" s="38" t="s">
        <v>15</v>
      </c>
      <c r="D112" s="161"/>
      <c r="E112" s="161"/>
      <c r="F112" s="161"/>
      <c r="G112" s="161"/>
      <c r="H112" s="161"/>
      <c r="I112" s="161"/>
      <c r="J112" s="161"/>
      <c r="K112" s="161"/>
      <c r="L112" s="161"/>
      <c r="M112" s="161"/>
      <c r="N112" s="218">
        <f>'Income Statement'!G21</f>
        <v>-10000</v>
      </c>
      <c r="O112" s="188"/>
      <c r="P112" s="188"/>
      <c r="Q112" s="93"/>
    </row>
    <row r="113" spans="1:17" s="4" customFormat="1" ht="18.75">
      <c r="A113" s="247"/>
      <c r="B113" s="38" t="s">
        <v>48</v>
      </c>
      <c r="D113" s="166"/>
      <c r="E113" s="166"/>
      <c r="F113" s="166"/>
      <c r="G113" s="166"/>
      <c r="H113" s="166"/>
      <c r="I113" s="166"/>
      <c r="J113" s="166"/>
      <c r="K113" s="166"/>
      <c r="L113" s="166"/>
      <c r="M113" s="166"/>
      <c r="N113" s="166">
        <f>SUM(N111:N112)</f>
        <v>24959000</v>
      </c>
      <c r="O113" s="187"/>
      <c r="P113" s="188"/>
      <c r="Q113" s="93"/>
    </row>
    <row r="114" spans="1:17" s="4" customFormat="1" ht="18.75">
      <c r="A114" s="247"/>
      <c r="B114" s="38" t="s">
        <v>30</v>
      </c>
      <c r="D114" s="166"/>
      <c r="E114" s="166"/>
      <c r="F114" s="166"/>
      <c r="G114" s="166"/>
      <c r="H114" s="166"/>
      <c r="I114" s="166"/>
      <c r="J114" s="166"/>
      <c r="K114" s="166"/>
      <c r="L114" s="166"/>
      <c r="M114" s="166"/>
      <c r="N114" s="166">
        <f>'Income Statement'!G24</f>
        <v>-6426000</v>
      </c>
      <c r="O114" s="187"/>
      <c r="P114" s="188"/>
      <c r="Q114" s="93"/>
    </row>
    <row r="115" spans="1:17" s="4" customFormat="1" ht="19.5" thickBot="1">
      <c r="A115" s="247"/>
      <c r="B115" s="59" t="s">
        <v>35</v>
      </c>
      <c r="D115" s="166"/>
      <c r="E115" s="166"/>
      <c r="F115" s="166"/>
      <c r="G115" s="166"/>
      <c r="H115" s="166"/>
      <c r="I115" s="166"/>
      <c r="J115" s="166"/>
      <c r="K115" s="166"/>
      <c r="L115" s="166"/>
      <c r="M115" s="166"/>
      <c r="N115" s="164">
        <f>SUM(N113:N114)</f>
        <v>18533000</v>
      </c>
      <c r="O115" s="187"/>
      <c r="P115" s="188"/>
      <c r="Q115" s="93"/>
    </row>
    <row r="116" spans="1:17" s="4" customFormat="1" ht="19.5" thickTop="1">
      <c r="A116" s="247"/>
      <c r="B116" s="247"/>
      <c r="C116" s="58"/>
      <c r="D116" s="157"/>
      <c r="E116" s="157"/>
      <c r="F116" s="157"/>
      <c r="G116" s="157"/>
      <c r="H116" s="157"/>
      <c r="I116" s="157"/>
      <c r="J116" s="157"/>
      <c r="K116" s="157"/>
      <c r="L116" s="157"/>
      <c r="M116" s="157"/>
      <c r="N116" s="157"/>
      <c r="O116" s="187"/>
      <c r="P116" s="188"/>
      <c r="Q116" s="93"/>
    </row>
    <row r="117" spans="1:17" s="4" customFormat="1" ht="18.75">
      <c r="A117" s="247"/>
      <c r="B117" s="247"/>
      <c r="C117" s="58"/>
      <c r="D117" s="157"/>
      <c r="E117" s="157"/>
      <c r="F117" s="157"/>
      <c r="G117" s="157"/>
      <c r="H117" s="157"/>
      <c r="I117" s="157"/>
      <c r="J117" s="157"/>
      <c r="K117" s="157"/>
      <c r="L117" s="157"/>
      <c r="M117" s="157"/>
      <c r="N117" s="157"/>
      <c r="O117" s="187"/>
      <c r="P117" s="188"/>
      <c r="Q117" s="93"/>
    </row>
    <row r="118" spans="1:20" s="4" customFormat="1" ht="18.75">
      <c r="A118" s="250">
        <v>10</v>
      </c>
      <c r="B118" s="243" t="s">
        <v>253</v>
      </c>
      <c r="C118" s="243"/>
      <c r="D118" s="46"/>
      <c r="H118" s="52"/>
      <c r="I118" s="52"/>
      <c r="J118" s="8"/>
      <c r="K118" s="8"/>
      <c r="L118" s="52"/>
      <c r="M118" s="52"/>
      <c r="N118" s="52"/>
      <c r="O118" s="52"/>
      <c r="P118" s="52"/>
      <c r="Q118" s="52"/>
      <c r="R118" s="52"/>
      <c r="S118" s="8"/>
      <c r="T118" s="38"/>
    </row>
    <row r="119" spans="1:20" s="4" customFormat="1" ht="18.75">
      <c r="A119" s="250"/>
      <c r="B119" s="250"/>
      <c r="C119" s="50"/>
      <c r="D119" s="47"/>
      <c r="H119" s="52"/>
      <c r="I119" s="52"/>
      <c r="J119" s="8"/>
      <c r="K119" s="8"/>
      <c r="L119" s="52"/>
      <c r="M119" s="52"/>
      <c r="N119" s="52"/>
      <c r="O119" s="52"/>
      <c r="P119" s="52"/>
      <c r="Q119" s="52"/>
      <c r="R119" s="52"/>
      <c r="S119" s="8"/>
      <c r="T119" s="38"/>
    </row>
    <row r="120" spans="1:20" s="4" customFormat="1" ht="18.75">
      <c r="A120" s="251"/>
      <c r="B120" s="251"/>
      <c r="T120" s="38"/>
    </row>
    <row r="121" spans="1:20" s="4" customFormat="1" ht="18.75">
      <c r="A121" s="251"/>
      <c r="B121" s="251"/>
      <c r="T121" s="38"/>
    </row>
    <row r="122" spans="1:20" s="4" customFormat="1" ht="18.75">
      <c r="A122" s="251"/>
      <c r="B122" s="251"/>
      <c r="T122" s="38"/>
    </row>
    <row r="123" spans="1:20" s="4" customFormat="1" ht="18.75">
      <c r="A123" s="251"/>
      <c r="B123" s="251"/>
      <c r="T123" s="38"/>
    </row>
    <row r="124" spans="1:20" s="4" customFormat="1" ht="18.75">
      <c r="A124" s="252">
        <v>11</v>
      </c>
      <c r="B124" s="243" t="s">
        <v>66</v>
      </c>
      <c r="D124" s="39"/>
      <c r="E124" s="39"/>
      <c r="F124" s="39"/>
      <c r="G124" s="39"/>
      <c r="H124" s="52"/>
      <c r="I124" s="52"/>
      <c r="J124" s="195"/>
      <c r="K124" s="8"/>
      <c r="L124" s="52"/>
      <c r="M124" s="52"/>
      <c r="N124" s="52"/>
      <c r="O124" s="52"/>
      <c r="P124" s="52"/>
      <c r="Q124" s="52"/>
      <c r="R124" s="52"/>
      <c r="S124" s="8"/>
      <c r="T124" s="38"/>
    </row>
    <row r="125" spans="1:20" s="4" customFormat="1" ht="18.75">
      <c r="A125" s="252"/>
      <c r="B125" s="252"/>
      <c r="C125" s="54"/>
      <c r="D125" s="39"/>
      <c r="E125" s="39"/>
      <c r="F125" s="39"/>
      <c r="G125" s="39"/>
      <c r="H125" s="52"/>
      <c r="I125" s="52"/>
      <c r="J125" s="8"/>
      <c r="K125" s="8"/>
      <c r="L125" s="52"/>
      <c r="M125" s="52"/>
      <c r="N125" s="52"/>
      <c r="O125" s="52"/>
      <c r="P125" s="52"/>
      <c r="Q125" s="52"/>
      <c r="R125" s="52"/>
      <c r="S125" s="8"/>
      <c r="T125" s="38"/>
    </row>
    <row r="126" spans="1:20" s="4" customFormat="1" ht="18.75">
      <c r="A126" s="251"/>
      <c r="B126" s="251"/>
      <c r="C126" s="61"/>
      <c r="D126" s="51"/>
      <c r="E126" s="51"/>
      <c r="F126" s="51"/>
      <c r="G126" s="51"/>
      <c r="H126" s="51"/>
      <c r="I126" s="51"/>
      <c r="J126" s="51"/>
      <c r="K126" s="51"/>
      <c r="L126" s="51"/>
      <c r="M126" s="51"/>
      <c r="N126" s="51"/>
      <c r="O126" s="51"/>
      <c r="P126" s="51"/>
      <c r="Q126" s="51"/>
      <c r="R126" s="51"/>
      <c r="S126" s="51"/>
      <c r="T126" s="38"/>
    </row>
    <row r="127" spans="1:20" s="4" customFormat="1" ht="18.75">
      <c r="A127" s="251"/>
      <c r="B127" s="251"/>
      <c r="C127" s="61"/>
      <c r="D127" s="51"/>
      <c r="E127" s="51"/>
      <c r="F127" s="51"/>
      <c r="G127" s="51"/>
      <c r="H127" s="51"/>
      <c r="I127" s="51"/>
      <c r="J127" s="51"/>
      <c r="K127" s="51"/>
      <c r="L127" s="51"/>
      <c r="M127" s="51"/>
      <c r="N127" s="51"/>
      <c r="O127" s="51"/>
      <c r="P127" s="51"/>
      <c r="Q127" s="51"/>
      <c r="R127" s="51"/>
      <c r="S127" s="51"/>
      <c r="T127" s="38"/>
    </row>
    <row r="128" spans="1:20" s="4" customFormat="1" ht="18.75">
      <c r="A128" s="251"/>
      <c r="B128" s="251"/>
      <c r="C128" s="62"/>
      <c r="D128" s="51"/>
      <c r="E128" s="51"/>
      <c r="F128" s="51"/>
      <c r="G128" s="51"/>
      <c r="H128" s="51"/>
      <c r="I128" s="51"/>
      <c r="J128" s="51"/>
      <c r="K128" s="51"/>
      <c r="L128" s="51"/>
      <c r="M128" s="51"/>
      <c r="N128" s="227"/>
      <c r="O128" s="51"/>
      <c r="P128" s="51"/>
      <c r="Q128" s="51"/>
      <c r="R128" s="51"/>
      <c r="S128" s="51"/>
      <c r="T128" s="38"/>
    </row>
    <row r="129" spans="1:19" s="4" customFormat="1" ht="18.75">
      <c r="A129" s="252">
        <v>12</v>
      </c>
      <c r="B129" s="498" t="s">
        <v>254</v>
      </c>
      <c r="C129" s="498"/>
      <c r="D129" s="498"/>
      <c r="E129" s="498"/>
      <c r="F129" s="498"/>
      <c r="G129" s="498"/>
      <c r="H129" s="498"/>
      <c r="I129" s="498"/>
      <c r="J129" s="498"/>
      <c r="K129" s="498"/>
      <c r="L129" s="498"/>
      <c r="M129" s="498"/>
      <c r="N129" s="498"/>
      <c r="O129" s="49"/>
      <c r="P129" s="49"/>
      <c r="Q129" s="49"/>
      <c r="R129" s="49"/>
      <c r="S129" s="46"/>
    </row>
    <row r="130" spans="1:19" s="4" customFormat="1" ht="18.75">
      <c r="A130" s="252"/>
      <c r="B130" s="498"/>
      <c r="C130" s="498"/>
      <c r="D130" s="498"/>
      <c r="E130" s="498"/>
      <c r="F130" s="498"/>
      <c r="G130" s="498"/>
      <c r="H130" s="498"/>
      <c r="I130" s="498"/>
      <c r="J130" s="498"/>
      <c r="K130" s="498"/>
      <c r="L130" s="498"/>
      <c r="M130" s="498"/>
      <c r="N130" s="498"/>
      <c r="O130" s="49"/>
      <c r="P130" s="49"/>
      <c r="Q130" s="49"/>
      <c r="R130" s="49"/>
      <c r="S130" s="46"/>
    </row>
    <row r="131" spans="1:19" s="4" customFormat="1" ht="18.75">
      <c r="A131" s="252"/>
      <c r="B131" s="252"/>
      <c r="C131" s="50"/>
      <c r="D131" s="46"/>
      <c r="E131" s="46"/>
      <c r="F131" s="46"/>
      <c r="G131" s="46"/>
      <c r="H131" s="46"/>
      <c r="I131" s="46"/>
      <c r="J131" s="46"/>
      <c r="K131" s="46"/>
      <c r="L131" s="49"/>
      <c r="M131" s="49"/>
      <c r="N131" s="49"/>
      <c r="O131" s="49"/>
      <c r="Q131" s="39"/>
      <c r="R131" s="49"/>
      <c r="S131" s="46"/>
    </row>
    <row r="132" spans="1:19" s="4" customFormat="1" ht="18.75">
      <c r="A132" s="252"/>
      <c r="B132" s="252"/>
      <c r="C132" s="50"/>
      <c r="D132" s="46"/>
      <c r="E132" s="46"/>
      <c r="F132" s="46"/>
      <c r="G132" s="46"/>
      <c r="H132" s="46"/>
      <c r="I132" s="46"/>
      <c r="J132" s="46"/>
      <c r="K132" s="46"/>
      <c r="L132" s="49"/>
      <c r="M132" s="49"/>
      <c r="N132" s="49"/>
      <c r="O132" s="49"/>
      <c r="Q132" s="96"/>
      <c r="R132" s="49"/>
      <c r="S132" s="46"/>
    </row>
    <row r="133" spans="1:19" s="4" customFormat="1" ht="18.75">
      <c r="A133" s="252"/>
      <c r="B133" s="252"/>
      <c r="C133" s="50"/>
      <c r="D133" s="46"/>
      <c r="E133" s="46"/>
      <c r="F133" s="46"/>
      <c r="G133" s="46"/>
      <c r="H133" s="46"/>
      <c r="I133" s="46"/>
      <c r="J133" s="46"/>
      <c r="K133" s="46"/>
      <c r="L133" s="49"/>
      <c r="M133" s="49"/>
      <c r="N133" s="49"/>
      <c r="O133" s="49"/>
      <c r="P133" s="49"/>
      <c r="Q133" s="49"/>
      <c r="R133" s="49"/>
      <c r="S133" s="46"/>
    </row>
    <row r="134" spans="1:19" s="4" customFormat="1" ht="18.75">
      <c r="A134" s="252"/>
      <c r="B134" s="252"/>
      <c r="C134" s="50"/>
      <c r="D134" s="46"/>
      <c r="E134" s="46"/>
      <c r="F134" s="46"/>
      <c r="G134" s="46"/>
      <c r="H134" s="46"/>
      <c r="I134" s="46"/>
      <c r="J134" s="46"/>
      <c r="K134" s="46"/>
      <c r="L134" s="49"/>
      <c r="M134" s="49"/>
      <c r="N134" s="49"/>
      <c r="O134" s="49"/>
      <c r="P134" s="49"/>
      <c r="Q134" s="49"/>
      <c r="R134" s="49"/>
      <c r="S134" s="46"/>
    </row>
    <row r="135" spans="1:19" s="4" customFormat="1" ht="18.75">
      <c r="A135" s="252"/>
      <c r="B135" s="252"/>
      <c r="C135" s="50"/>
      <c r="D135" s="46"/>
      <c r="E135" s="46"/>
      <c r="F135" s="46"/>
      <c r="G135" s="46"/>
      <c r="H135" s="46"/>
      <c r="I135" s="46"/>
      <c r="J135" s="46"/>
      <c r="K135" s="46"/>
      <c r="L135" s="49"/>
      <c r="M135" s="49"/>
      <c r="N135" s="49"/>
      <c r="O135" s="49"/>
      <c r="P135" s="49"/>
      <c r="Q135" s="49"/>
      <c r="R135" s="49"/>
      <c r="S135" s="46"/>
    </row>
    <row r="136" spans="1:19" s="4" customFormat="1" ht="18.75">
      <c r="A136" s="252"/>
      <c r="B136" s="252"/>
      <c r="C136" s="50"/>
      <c r="D136" s="46"/>
      <c r="E136" s="46"/>
      <c r="F136" s="46"/>
      <c r="G136" s="46"/>
      <c r="H136" s="46"/>
      <c r="I136" s="46"/>
      <c r="J136" s="46"/>
      <c r="K136" s="46"/>
      <c r="L136" s="49"/>
      <c r="M136" s="49"/>
      <c r="N136" s="49"/>
      <c r="O136" s="49"/>
      <c r="P136" s="49"/>
      <c r="Q136" s="49"/>
      <c r="R136" s="49"/>
      <c r="S136" s="46"/>
    </row>
    <row r="137" spans="1:19" s="4" customFormat="1" ht="18.75">
      <c r="A137" s="252"/>
      <c r="B137" s="252"/>
      <c r="C137" s="50"/>
      <c r="D137" s="46"/>
      <c r="E137" s="46"/>
      <c r="F137" s="46"/>
      <c r="G137" s="46"/>
      <c r="H137" s="46"/>
      <c r="I137" s="46"/>
      <c r="J137" s="46"/>
      <c r="K137" s="46"/>
      <c r="L137" s="49"/>
      <c r="M137" s="49"/>
      <c r="N137" s="49"/>
      <c r="O137" s="49"/>
      <c r="P137" s="49"/>
      <c r="Q137" s="49"/>
      <c r="R137" s="49"/>
      <c r="S137" s="46"/>
    </row>
    <row r="138" spans="1:19" s="4" customFormat="1" ht="18.75">
      <c r="A138" s="252"/>
      <c r="B138" s="252"/>
      <c r="C138" s="50"/>
      <c r="D138" s="46"/>
      <c r="E138" s="46"/>
      <c r="F138" s="46"/>
      <c r="G138" s="46"/>
      <c r="H138" s="46"/>
      <c r="I138" s="46"/>
      <c r="J138" s="46"/>
      <c r="K138" s="46"/>
      <c r="L138" s="49"/>
      <c r="M138" s="49"/>
      <c r="N138" s="49"/>
      <c r="O138" s="49"/>
      <c r="P138" s="49"/>
      <c r="Q138" s="49"/>
      <c r="R138" s="49"/>
      <c r="S138" s="46"/>
    </row>
    <row r="139" spans="1:19" s="4" customFormat="1" ht="18.75">
      <c r="A139" s="252"/>
      <c r="B139" s="252"/>
      <c r="C139" s="50"/>
      <c r="D139" s="46"/>
      <c r="E139" s="46"/>
      <c r="F139" s="46"/>
      <c r="G139" s="46"/>
      <c r="H139" s="46"/>
      <c r="I139" s="46"/>
      <c r="J139" s="46"/>
      <c r="K139" s="46"/>
      <c r="L139" s="49"/>
      <c r="M139" s="49"/>
      <c r="N139" s="49"/>
      <c r="O139" s="49"/>
      <c r="P139" s="49"/>
      <c r="Q139" s="49"/>
      <c r="R139" s="49"/>
      <c r="S139" s="46"/>
    </row>
    <row r="140" spans="1:19" s="4" customFormat="1" ht="18.75">
      <c r="A140" s="252"/>
      <c r="B140" s="252"/>
      <c r="C140" s="50"/>
      <c r="D140" s="46"/>
      <c r="E140" s="46"/>
      <c r="F140" s="46"/>
      <c r="G140" s="46"/>
      <c r="H140" s="46"/>
      <c r="I140" s="46"/>
      <c r="J140" s="46"/>
      <c r="K140" s="46"/>
      <c r="L140" s="49"/>
      <c r="M140" s="49"/>
      <c r="N140" s="49"/>
      <c r="O140" s="49"/>
      <c r="P140" s="49"/>
      <c r="Q140" s="49"/>
      <c r="R140" s="49"/>
      <c r="S140" s="46"/>
    </row>
    <row r="141" spans="1:19" s="93" customFormat="1" ht="18.75">
      <c r="A141" s="253">
        <v>13</v>
      </c>
      <c r="B141" s="504" t="s">
        <v>258</v>
      </c>
      <c r="C141" s="504"/>
      <c r="D141" s="504"/>
      <c r="E141" s="504"/>
      <c r="F141" s="504"/>
      <c r="G141" s="504"/>
      <c r="H141" s="504"/>
      <c r="I141" s="504"/>
      <c r="J141" s="504"/>
      <c r="K141" s="504"/>
      <c r="L141" s="504"/>
      <c r="M141" s="504"/>
      <c r="N141" s="504"/>
      <c r="O141" s="92"/>
      <c r="P141" s="92"/>
      <c r="Q141" s="92"/>
      <c r="R141" s="92"/>
      <c r="S141" s="92"/>
    </row>
    <row r="142" spans="1:19" s="93" customFormat="1" ht="18.75">
      <c r="A142" s="253"/>
      <c r="B142" s="504"/>
      <c r="C142" s="504"/>
      <c r="D142" s="504"/>
      <c r="E142" s="504"/>
      <c r="F142" s="504"/>
      <c r="G142" s="504"/>
      <c r="H142" s="504"/>
      <c r="I142" s="504"/>
      <c r="J142" s="504"/>
      <c r="K142" s="504"/>
      <c r="L142" s="504"/>
      <c r="M142" s="504"/>
      <c r="N142" s="504"/>
      <c r="O142" s="92"/>
      <c r="P142" s="92"/>
      <c r="Q142" s="92"/>
      <c r="R142" s="92"/>
      <c r="S142" s="92"/>
    </row>
    <row r="143" spans="1:19" s="93" customFormat="1" ht="18.75">
      <c r="A143" s="253"/>
      <c r="B143" s="253"/>
      <c r="C143" s="94"/>
      <c r="D143" s="92"/>
      <c r="E143" s="92"/>
      <c r="F143" s="92"/>
      <c r="G143" s="92"/>
      <c r="H143" s="92"/>
      <c r="I143" s="92"/>
      <c r="J143" s="92"/>
      <c r="K143" s="92"/>
      <c r="L143" s="92"/>
      <c r="M143" s="92"/>
      <c r="N143" s="92"/>
      <c r="O143" s="92"/>
      <c r="P143" s="92"/>
      <c r="Q143" s="196" t="s">
        <v>9</v>
      </c>
      <c r="R143" s="92"/>
      <c r="S143" s="92"/>
    </row>
    <row r="144" spans="1:28" s="93" customFormat="1" ht="18.75">
      <c r="A144" s="253"/>
      <c r="B144" s="253"/>
      <c r="O144" s="56"/>
      <c r="P144" s="56"/>
      <c r="Q144" s="500"/>
      <c r="R144" s="500"/>
      <c r="S144" s="500"/>
      <c r="T144" s="500"/>
      <c r="U144" s="500"/>
      <c r="V144" s="500"/>
      <c r="W144" s="500"/>
      <c r="X144" s="500"/>
      <c r="Y144" s="500"/>
      <c r="Z144" s="500"/>
      <c r="AA144" s="500"/>
      <c r="AB144" s="500"/>
    </row>
    <row r="145" spans="1:28" s="93" customFormat="1" ht="18.75">
      <c r="A145" s="253"/>
      <c r="B145" s="253"/>
      <c r="O145" s="56"/>
      <c r="P145" s="56"/>
      <c r="Q145" s="500"/>
      <c r="R145" s="500"/>
      <c r="S145" s="500"/>
      <c r="T145" s="500"/>
      <c r="U145" s="500"/>
      <c r="V145" s="500"/>
      <c r="W145" s="500"/>
      <c r="X145" s="500"/>
      <c r="Y145" s="500"/>
      <c r="Z145" s="500"/>
      <c r="AA145" s="500"/>
      <c r="AB145" s="500"/>
    </row>
    <row r="146" spans="1:28" s="93" customFormat="1" ht="18.75">
      <c r="A146" s="253"/>
      <c r="B146" s="253"/>
      <c r="O146" s="56"/>
      <c r="P146" s="56"/>
      <c r="Q146" s="56"/>
      <c r="R146" s="56"/>
      <c r="S146" s="56"/>
      <c r="T146" s="56"/>
      <c r="U146" s="56"/>
      <c r="V146" s="56"/>
      <c r="W146" s="56"/>
      <c r="X146" s="56"/>
      <c r="Y146" s="56"/>
      <c r="Z146" s="56"/>
      <c r="AA146" s="56"/>
      <c r="AB146" s="56"/>
    </row>
    <row r="147" spans="1:28" s="93" customFormat="1" ht="18.75">
      <c r="A147" s="253"/>
      <c r="B147" s="253"/>
      <c r="O147" s="56"/>
      <c r="P147" s="56"/>
      <c r="Q147" s="56"/>
      <c r="R147" s="56"/>
      <c r="S147" s="56"/>
      <c r="T147" s="56"/>
      <c r="U147" s="56"/>
      <c r="V147" s="56"/>
      <c r="W147" s="56"/>
      <c r="X147" s="56"/>
      <c r="Y147" s="56"/>
      <c r="Z147" s="56"/>
      <c r="AA147" s="56"/>
      <c r="AB147" s="56"/>
    </row>
    <row r="148" spans="1:19" s="4" customFormat="1" ht="18.75">
      <c r="A148" s="252">
        <v>14</v>
      </c>
      <c r="B148" s="243" t="s">
        <v>67</v>
      </c>
      <c r="D148" s="39"/>
      <c r="H148" s="52"/>
      <c r="I148" s="52"/>
      <c r="J148" s="8"/>
      <c r="K148" s="8"/>
      <c r="L148" s="52"/>
      <c r="M148" s="52"/>
      <c r="N148" s="52"/>
      <c r="O148" s="52"/>
      <c r="P148" s="52"/>
      <c r="Q148" s="52"/>
      <c r="R148" s="52"/>
      <c r="S148" s="8"/>
    </row>
    <row r="149" spans="1:19" s="4" customFormat="1" ht="18.75">
      <c r="A149" s="252"/>
      <c r="B149" s="252"/>
      <c r="C149" s="50"/>
      <c r="D149" s="39"/>
      <c r="H149" s="52"/>
      <c r="I149" s="52"/>
      <c r="J149" s="8"/>
      <c r="K149" s="8"/>
      <c r="L149" s="52"/>
      <c r="M149" s="52"/>
      <c r="N149" s="52"/>
      <c r="O149" s="52"/>
      <c r="P149" s="52"/>
      <c r="Q149" s="52"/>
      <c r="R149" s="52"/>
      <c r="S149" s="8"/>
    </row>
    <row r="150" spans="1:19" s="4" customFormat="1" ht="18.75">
      <c r="A150" s="252"/>
      <c r="B150" s="252"/>
      <c r="C150" s="50"/>
      <c r="D150" s="39"/>
      <c r="H150" s="52"/>
      <c r="I150" s="52"/>
      <c r="J150" s="8"/>
      <c r="K150" s="8"/>
      <c r="L150" s="52"/>
      <c r="M150" s="52"/>
      <c r="N150" s="52"/>
      <c r="O150" s="52"/>
      <c r="P150" s="52"/>
      <c r="Q150" s="52"/>
      <c r="R150" s="52"/>
      <c r="S150" s="8"/>
    </row>
    <row r="151" spans="1:19" s="4" customFormat="1" ht="18.75">
      <c r="A151" s="252"/>
      <c r="B151" s="252"/>
      <c r="C151" s="50"/>
      <c r="D151" s="39"/>
      <c r="H151" s="52"/>
      <c r="I151" s="52"/>
      <c r="J151" s="8"/>
      <c r="K151" s="8"/>
      <c r="L151" s="52"/>
      <c r="M151" s="52"/>
      <c r="N151" s="52"/>
      <c r="O151" s="52"/>
      <c r="P151" s="52"/>
      <c r="Q151" s="52"/>
      <c r="R151" s="52"/>
      <c r="S151" s="8"/>
    </row>
    <row r="152" spans="1:19" s="4" customFormat="1" ht="18.75">
      <c r="A152" s="252"/>
      <c r="B152" s="252"/>
      <c r="C152" s="50"/>
      <c r="D152" s="39"/>
      <c r="H152" s="52"/>
      <c r="I152" s="52"/>
      <c r="J152" s="8"/>
      <c r="K152" s="8"/>
      <c r="L152" s="52"/>
      <c r="M152" s="52"/>
      <c r="N152" s="52"/>
      <c r="O152" s="52"/>
      <c r="P152" s="52"/>
      <c r="Q152" s="52"/>
      <c r="R152" s="52"/>
      <c r="S152" s="8"/>
    </row>
    <row r="153" spans="1:19" s="4" customFormat="1" ht="18.75">
      <c r="A153" s="252"/>
      <c r="B153" s="252"/>
      <c r="C153" s="50"/>
      <c r="D153" s="39"/>
      <c r="H153" s="52"/>
      <c r="I153" s="52"/>
      <c r="J153" s="8"/>
      <c r="K153" s="8"/>
      <c r="L153" s="52"/>
      <c r="M153" s="52"/>
      <c r="N153" s="52"/>
      <c r="O153" s="52"/>
      <c r="P153" s="52"/>
      <c r="Q153" s="52"/>
      <c r="R153" s="52"/>
      <c r="S153" s="8"/>
    </row>
    <row r="154" spans="1:19" s="4" customFormat="1" ht="18.75">
      <c r="A154" s="252"/>
      <c r="B154" s="252"/>
      <c r="C154" s="50"/>
      <c r="D154" s="39"/>
      <c r="H154" s="52"/>
      <c r="I154" s="52"/>
      <c r="J154" s="8"/>
      <c r="K154" s="8"/>
      <c r="L154" s="52"/>
      <c r="M154" s="52"/>
      <c r="N154" s="52"/>
      <c r="O154" s="52"/>
      <c r="P154" s="52"/>
      <c r="Q154" s="52"/>
      <c r="R154" s="52"/>
      <c r="S154" s="8"/>
    </row>
    <row r="155" spans="1:19" s="4" customFormat="1" ht="18.75">
      <c r="A155" s="252"/>
      <c r="B155" s="252"/>
      <c r="C155" s="50"/>
      <c r="D155" s="39"/>
      <c r="H155" s="52"/>
      <c r="I155" s="52"/>
      <c r="J155" s="8"/>
      <c r="K155" s="8"/>
      <c r="L155" s="52"/>
      <c r="M155" s="52"/>
      <c r="N155" s="52"/>
      <c r="O155" s="52"/>
      <c r="P155" s="52"/>
      <c r="Q155" s="52"/>
      <c r="R155" s="52"/>
      <c r="S155" s="8"/>
    </row>
    <row r="156" spans="1:19" s="4" customFormat="1" ht="18.75">
      <c r="A156" s="252">
        <v>15</v>
      </c>
      <c r="B156" s="243" t="s">
        <v>68</v>
      </c>
      <c r="D156" s="39"/>
      <c r="H156" s="52"/>
      <c r="I156" s="52"/>
      <c r="J156" s="8"/>
      <c r="K156" s="8"/>
      <c r="L156" s="52"/>
      <c r="M156" s="52"/>
      <c r="N156" s="52"/>
      <c r="O156" s="52"/>
      <c r="P156" s="52"/>
      <c r="Q156" s="52"/>
      <c r="R156" s="52"/>
      <c r="S156" s="8"/>
    </row>
    <row r="157" spans="1:19" s="4" customFormat="1" ht="18.75">
      <c r="A157" s="252"/>
      <c r="B157" s="252"/>
      <c r="C157" s="54"/>
      <c r="D157" s="39"/>
      <c r="H157" s="52"/>
      <c r="I157" s="52"/>
      <c r="J157" s="8"/>
      <c r="K157" s="8"/>
      <c r="L157" s="52"/>
      <c r="M157" s="52"/>
      <c r="N157" s="52"/>
      <c r="O157" s="52"/>
      <c r="P157" s="52"/>
      <c r="Q157" s="52"/>
      <c r="R157" s="52"/>
      <c r="S157" s="8"/>
    </row>
    <row r="158" spans="1:19" s="4" customFormat="1" ht="18.75">
      <c r="A158" s="254"/>
      <c r="B158" s="254"/>
      <c r="C158" s="39"/>
      <c r="D158" s="46"/>
      <c r="E158" s="46"/>
      <c r="F158" s="46"/>
      <c r="G158" s="46"/>
      <c r="H158" s="46"/>
      <c r="I158" s="46"/>
      <c r="J158" s="46"/>
      <c r="K158" s="46"/>
      <c r="L158" s="49"/>
      <c r="M158" s="49"/>
      <c r="N158" s="49"/>
      <c r="O158" s="49"/>
      <c r="P158" s="49"/>
      <c r="Q158" s="49"/>
      <c r="R158" s="49"/>
      <c r="S158" s="46"/>
    </row>
    <row r="159" spans="1:19" s="4" customFormat="1" ht="18.75">
      <c r="A159" s="254"/>
      <c r="B159" s="254"/>
      <c r="C159" s="39"/>
      <c r="D159" s="46"/>
      <c r="E159" s="46"/>
      <c r="F159" s="46"/>
      <c r="G159" s="46"/>
      <c r="H159" s="46"/>
      <c r="I159" s="46"/>
      <c r="J159" s="46"/>
      <c r="K159" s="46"/>
      <c r="L159" s="49"/>
      <c r="M159" s="49"/>
      <c r="N159" s="49"/>
      <c r="O159" s="49"/>
      <c r="P159" s="49"/>
      <c r="Q159" s="49"/>
      <c r="R159" s="49"/>
      <c r="S159" s="46"/>
    </row>
    <row r="160" spans="1:19" s="4" customFormat="1" ht="18.75">
      <c r="A160" s="254"/>
      <c r="B160" s="254"/>
      <c r="C160" s="39"/>
      <c r="D160" s="46"/>
      <c r="E160" s="46"/>
      <c r="F160" s="46"/>
      <c r="G160" s="46"/>
      <c r="H160" s="46"/>
      <c r="I160" s="46"/>
      <c r="J160" s="46"/>
      <c r="K160" s="46"/>
      <c r="L160" s="49"/>
      <c r="M160" s="49"/>
      <c r="N160" s="49"/>
      <c r="O160" s="49"/>
      <c r="P160" s="49"/>
      <c r="Q160" s="49"/>
      <c r="R160" s="49"/>
      <c r="S160" s="46"/>
    </row>
    <row r="161" spans="1:19" s="4" customFormat="1" ht="18.75">
      <c r="A161" s="252">
        <v>16</v>
      </c>
      <c r="B161" s="243" t="s">
        <v>184</v>
      </c>
      <c r="D161" s="46"/>
      <c r="E161" s="46"/>
      <c r="F161" s="46"/>
      <c r="G161" s="46"/>
      <c r="H161" s="46"/>
      <c r="I161" s="46"/>
      <c r="J161" s="46"/>
      <c r="K161" s="46"/>
      <c r="L161" s="49"/>
      <c r="M161" s="49"/>
      <c r="N161" s="49"/>
      <c r="O161" s="49"/>
      <c r="P161" s="49"/>
      <c r="Q161" s="49"/>
      <c r="R161" s="49"/>
      <c r="S161" s="46"/>
    </row>
    <row r="162" spans="1:19" s="4" customFormat="1" ht="18.75">
      <c r="A162" s="252"/>
      <c r="B162" s="252"/>
      <c r="C162" s="50"/>
      <c r="D162" s="46"/>
      <c r="E162" s="46"/>
      <c r="F162" s="46"/>
      <c r="G162" s="46"/>
      <c r="H162" s="499" t="s">
        <v>91</v>
      </c>
      <c r="I162" s="499"/>
      <c r="J162" s="499"/>
      <c r="K162" s="49"/>
      <c r="L162" s="502" t="s">
        <v>77</v>
      </c>
      <c r="M162" s="502"/>
      <c r="N162" s="502"/>
      <c r="O162" s="49"/>
      <c r="P162" s="49"/>
      <c r="Q162" s="49"/>
      <c r="R162" s="49"/>
      <c r="S162" s="46"/>
    </row>
    <row r="163" spans="1:19" s="4" customFormat="1" ht="18.75">
      <c r="A163" s="254"/>
      <c r="B163" s="254"/>
      <c r="C163" s="55"/>
      <c r="E163" s="63"/>
      <c r="G163" s="64"/>
      <c r="H163" s="499" t="s">
        <v>21</v>
      </c>
      <c r="I163" s="499"/>
      <c r="J163" s="499"/>
      <c r="K163" s="49"/>
      <c r="L163" s="502" t="s">
        <v>21</v>
      </c>
      <c r="M163" s="502"/>
      <c r="N163" s="502"/>
      <c r="O163" s="64"/>
      <c r="P163" s="64"/>
      <c r="Q163" s="64"/>
      <c r="R163" s="64"/>
      <c r="S163" s="46"/>
    </row>
    <row r="164" spans="1:18" s="4" customFormat="1" ht="18.75">
      <c r="A164" s="254"/>
      <c r="B164" s="254"/>
      <c r="D164" s="55"/>
      <c r="E164" s="52"/>
      <c r="H164" s="45"/>
      <c r="I164" s="178"/>
      <c r="J164" s="229" t="str">
        <f>'format-pl a'!C10</f>
        <v>30.06.2009</v>
      </c>
      <c r="K164" s="181"/>
      <c r="L164" s="230"/>
      <c r="M164" s="229"/>
      <c r="N164" s="229" t="str">
        <f>J164</f>
        <v>30.06.2009</v>
      </c>
      <c r="O164" s="178"/>
      <c r="P164" s="65"/>
      <c r="Q164" s="65"/>
      <c r="R164" s="65"/>
    </row>
    <row r="165" spans="1:18" s="4" customFormat="1" ht="18.75">
      <c r="A165" s="254"/>
      <c r="B165" s="254"/>
      <c r="D165" s="55"/>
      <c r="E165" s="52"/>
      <c r="H165" s="45"/>
      <c r="I165" s="97"/>
      <c r="J165" s="97" t="s">
        <v>2</v>
      </c>
      <c r="K165" s="97"/>
      <c r="L165" s="45"/>
      <c r="M165" s="97"/>
      <c r="N165" s="97" t="s">
        <v>2</v>
      </c>
      <c r="O165" s="97"/>
      <c r="P165" s="67"/>
      <c r="Q165" s="67"/>
      <c r="R165" s="67"/>
    </row>
    <row r="166" spans="1:18" s="4" customFormat="1" ht="18.75">
      <c r="A166" s="254"/>
      <c r="B166" s="38" t="s">
        <v>88</v>
      </c>
      <c r="E166" s="69"/>
      <c r="I166" s="52"/>
      <c r="J166" s="8"/>
      <c r="K166" s="70"/>
      <c r="M166" s="52"/>
      <c r="N166" s="8"/>
      <c r="O166" s="52"/>
      <c r="P166" s="52"/>
      <c r="Q166" s="52"/>
      <c r="R166" s="52"/>
    </row>
    <row r="167" spans="1:18" s="4" customFormat="1" ht="18.75">
      <c r="A167" s="254"/>
      <c r="B167" s="68" t="s">
        <v>176</v>
      </c>
      <c r="E167" s="69"/>
      <c r="I167" s="52"/>
      <c r="J167" s="231">
        <v>3481000</v>
      </c>
      <c r="K167" s="175"/>
      <c r="L167" s="231"/>
      <c r="M167" s="160"/>
      <c r="N167" s="231">
        <f>+J167</f>
        <v>3481000</v>
      </c>
      <c r="O167" s="52"/>
      <c r="P167" s="52"/>
      <c r="Q167" s="52"/>
      <c r="R167" s="52"/>
    </row>
    <row r="168" spans="1:18" s="4" customFormat="1" ht="18.75">
      <c r="A168" s="254"/>
      <c r="B168" s="68" t="s">
        <v>202</v>
      </c>
      <c r="E168" s="69"/>
      <c r="I168" s="52"/>
      <c r="J168" s="231">
        <v>26000</v>
      </c>
      <c r="K168" s="175"/>
      <c r="L168" s="231"/>
      <c r="M168" s="160"/>
      <c r="N168" s="161">
        <f>+J168</f>
        <v>26000</v>
      </c>
      <c r="O168" s="52"/>
      <c r="P168" s="52"/>
      <c r="Q168" s="52"/>
      <c r="R168" s="52"/>
    </row>
    <row r="169" spans="1:18" s="4" customFormat="1" ht="18.75">
      <c r="A169" s="254"/>
      <c r="B169" s="68"/>
      <c r="E169" s="69"/>
      <c r="I169" s="52"/>
      <c r="J169" s="260">
        <f>SUM(J167:J168)</f>
        <v>3507000</v>
      </c>
      <c r="K169" s="259"/>
      <c r="L169" s="260"/>
      <c r="M169" s="261"/>
      <c r="N169" s="260">
        <f>SUM(N167:N168)</f>
        <v>3507000</v>
      </c>
      <c r="O169" s="52"/>
      <c r="P169" s="52"/>
      <c r="Q169" s="52"/>
      <c r="R169" s="52"/>
    </row>
    <row r="170" spans="1:18" s="4" customFormat="1" ht="18.75">
      <c r="A170" s="254"/>
      <c r="B170" s="68" t="s">
        <v>89</v>
      </c>
      <c r="E170" s="69"/>
      <c r="I170" s="38"/>
      <c r="J170" s="231"/>
      <c r="K170" s="231"/>
      <c r="L170" s="231"/>
      <c r="M170" s="231"/>
      <c r="N170" s="231"/>
      <c r="O170" s="52"/>
      <c r="P170" s="52"/>
      <c r="Q170" s="52"/>
      <c r="R170" s="52"/>
    </row>
    <row r="171" spans="1:18" s="4" customFormat="1" ht="18.75">
      <c r="A171" s="254"/>
      <c r="B171" s="38" t="s">
        <v>176</v>
      </c>
      <c r="E171" s="69"/>
      <c r="I171" s="52"/>
      <c r="J171" s="232">
        <v>2919000</v>
      </c>
      <c r="K171" s="233"/>
      <c r="L171" s="232"/>
      <c r="M171" s="159"/>
      <c r="N171" s="232">
        <f>+J171</f>
        <v>2919000</v>
      </c>
      <c r="O171" s="52"/>
      <c r="P171" s="52"/>
      <c r="Q171" s="52"/>
      <c r="R171" s="52"/>
    </row>
    <row r="172" spans="1:18" s="4" customFormat="1" ht="18.75">
      <c r="A172" s="254"/>
      <c r="B172" s="254"/>
      <c r="C172" s="38"/>
      <c r="E172" s="69"/>
      <c r="I172" s="52"/>
      <c r="J172" s="190"/>
      <c r="K172" s="116"/>
      <c r="L172" s="191"/>
      <c r="M172" s="122"/>
      <c r="N172" s="190"/>
      <c r="O172" s="52"/>
      <c r="P172" s="52"/>
      <c r="Q172" s="52"/>
      <c r="R172" s="52"/>
    </row>
    <row r="173" spans="1:18" s="4" customFormat="1" ht="19.5" thickBot="1">
      <c r="A173" s="254"/>
      <c r="B173" s="254"/>
      <c r="C173" s="38"/>
      <c r="E173" s="69"/>
      <c r="I173" s="52"/>
      <c r="J173" s="192">
        <f>J169+J171</f>
        <v>6426000</v>
      </c>
      <c r="K173" s="193"/>
      <c r="L173" s="192"/>
      <c r="M173" s="194"/>
      <c r="N173" s="192">
        <f>N169+N171</f>
        <v>6426000</v>
      </c>
      <c r="O173" s="52"/>
      <c r="P173" s="52"/>
      <c r="Q173" s="52"/>
      <c r="R173" s="52"/>
    </row>
    <row r="174" spans="1:18" s="4" customFormat="1" ht="19.5" thickTop="1">
      <c r="A174" s="254"/>
      <c r="B174" s="254"/>
      <c r="C174" s="38"/>
      <c r="E174" s="69"/>
      <c r="I174" s="52"/>
      <c r="J174" s="190"/>
      <c r="K174" s="116"/>
      <c r="L174" s="190"/>
      <c r="M174" s="122"/>
      <c r="N174" s="190"/>
      <c r="O174" s="52"/>
      <c r="P174" s="52"/>
      <c r="Q174" s="52"/>
      <c r="R174" s="52"/>
    </row>
    <row r="175" spans="1:18" s="4" customFormat="1" ht="18.75">
      <c r="A175" s="254"/>
      <c r="B175" s="254"/>
      <c r="C175" s="38"/>
      <c r="E175" s="69"/>
      <c r="F175" s="69"/>
      <c r="G175" s="69"/>
      <c r="H175" s="71"/>
      <c r="I175" s="52"/>
      <c r="J175" s="71"/>
      <c r="K175" s="70"/>
      <c r="L175" s="8"/>
      <c r="M175" s="52"/>
      <c r="N175" s="70"/>
      <c r="O175" s="332"/>
      <c r="P175" s="52"/>
      <c r="Q175" s="52"/>
      <c r="R175" s="52"/>
    </row>
    <row r="176" spans="1:19" s="4" customFormat="1" ht="18.75">
      <c r="A176" s="254"/>
      <c r="B176" s="254"/>
      <c r="C176" s="46"/>
      <c r="D176" s="46"/>
      <c r="E176" s="46"/>
      <c r="F176" s="46"/>
      <c r="G176" s="46"/>
      <c r="H176" s="46"/>
      <c r="I176" s="46"/>
      <c r="J176" s="46"/>
      <c r="K176" s="46"/>
      <c r="L176" s="49"/>
      <c r="M176" s="49"/>
      <c r="N176" s="49"/>
      <c r="O176" s="333"/>
      <c r="P176" s="49"/>
      <c r="Q176" s="49"/>
      <c r="R176" s="49"/>
      <c r="S176" s="46"/>
    </row>
    <row r="177" spans="1:19" s="4" customFormat="1" ht="16.5" customHeight="1">
      <c r="A177" s="254"/>
      <c r="B177" s="254"/>
      <c r="C177" s="46"/>
      <c r="D177" s="46"/>
      <c r="E177" s="46"/>
      <c r="F177" s="46"/>
      <c r="G177" s="46"/>
      <c r="H177" s="46"/>
      <c r="I177" s="46"/>
      <c r="J177" s="46"/>
      <c r="K177" s="46"/>
      <c r="L177" s="49"/>
      <c r="M177" s="49"/>
      <c r="N177" s="49"/>
      <c r="O177" s="49"/>
      <c r="P177" s="49"/>
      <c r="Q177" s="49"/>
      <c r="R177" s="49"/>
      <c r="S177" s="46"/>
    </row>
    <row r="178" spans="1:19" s="4" customFormat="1" ht="16.5" customHeight="1">
      <c r="A178" s="254"/>
      <c r="B178" s="254"/>
      <c r="C178" s="46"/>
      <c r="D178" s="46"/>
      <c r="E178" s="46"/>
      <c r="F178" s="46"/>
      <c r="G178" s="46"/>
      <c r="H178" s="46"/>
      <c r="I178" s="46"/>
      <c r="J178" s="46"/>
      <c r="K178" s="46"/>
      <c r="L178" s="49"/>
      <c r="M178" s="49"/>
      <c r="N178" s="49"/>
      <c r="O178" s="49"/>
      <c r="P178" s="49"/>
      <c r="Q178" s="49"/>
      <c r="R178" s="49"/>
      <c r="S178" s="46"/>
    </row>
    <row r="179" spans="1:19" s="4" customFormat="1" ht="18.75">
      <c r="A179" s="252">
        <v>17</v>
      </c>
      <c r="B179" s="243" t="s">
        <v>186</v>
      </c>
      <c r="D179" s="46"/>
      <c r="E179" s="46"/>
      <c r="F179" s="46"/>
      <c r="G179" s="46"/>
      <c r="H179" s="46"/>
      <c r="I179" s="46"/>
      <c r="J179" s="46"/>
      <c r="K179" s="46"/>
      <c r="L179" s="49"/>
      <c r="M179" s="49"/>
      <c r="N179" s="49"/>
      <c r="O179" s="49"/>
      <c r="P179" s="49"/>
      <c r="Q179" s="49"/>
      <c r="R179" s="49"/>
      <c r="S179" s="46"/>
    </row>
    <row r="180" spans="1:19" s="4" customFormat="1" ht="18.75">
      <c r="A180" s="252"/>
      <c r="B180" s="252"/>
      <c r="C180" s="50"/>
      <c r="D180" s="46"/>
      <c r="E180" s="46"/>
      <c r="F180" s="46"/>
      <c r="G180" s="46"/>
      <c r="H180" s="46"/>
      <c r="I180" s="46"/>
      <c r="J180" s="46"/>
      <c r="K180" s="46"/>
      <c r="L180" s="49"/>
      <c r="M180" s="49"/>
      <c r="N180" s="49"/>
      <c r="O180" s="49"/>
      <c r="P180" s="49"/>
      <c r="Q180" s="49"/>
      <c r="R180" s="49"/>
      <c r="S180" s="46"/>
    </row>
    <row r="181" spans="1:19" s="4" customFormat="1" ht="18.75">
      <c r="A181" s="254"/>
      <c r="B181" s="254"/>
      <c r="C181" s="60"/>
      <c r="D181" s="60"/>
      <c r="E181" s="60"/>
      <c r="F181" s="60"/>
      <c r="G181" s="60"/>
      <c r="H181" s="60"/>
      <c r="I181" s="60"/>
      <c r="J181" s="60"/>
      <c r="K181" s="60"/>
      <c r="L181" s="60"/>
      <c r="M181" s="60"/>
      <c r="N181" s="60"/>
      <c r="O181" s="51"/>
      <c r="P181" s="51"/>
      <c r="Q181" s="60"/>
      <c r="R181" s="60"/>
      <c r="S181" s="60"/>
    </row>
    <row r="182" spans="1:19" s="4" customFormat="1" ht="18.75">
      <c r="A182" s="254"/>
      <c r="B182" s="254"/>
      <c r="C182" s="60"/>
      <c r="D182" s="60"/>
      <c r="E182" s="60"/>
      <c r="F182" s="60"/>
      <c r="G182" s="60"/>
      <c r="H182" s="60"/>
      <c r="I182" s="60"/>
      <c r="J182" s="60"/>
      <c r="K182" s="60"/>
      <c r="L182" s="60"/>
      <c r="M182" s="60"/>
      <c r="N182" s="60"/>
      <c r="O182" s="51"/>
      <c r="P182" s="51"/>
      <c r="Q182" s="60"/>
      <c r="R182" s="60"/>
      <c r="S182" s="60"/>
    </row>
    <row r="183" spans="1:19" s="4" customFormat="1" ht="14.25" customHeight="1">
      <c r="A183" s="254"/>
      <c r="B183" s="254"/>
      <c r="C183" s="60"/>
      <c r="D183" s="60"/>
      <c r="E183" s="60"/>
      <c r="F183" s="60"/>
      <c r="G183" s="60"/>
      <c r="H183" s="60"/>
      <c r="I183" s="60"/>
      <c r="J183" s="60"/>
      <c r="K183" s="60"/>
      <c r="L183" s="60"/>
      <c r="M183" s="60"/>
      <c r="N183" s="60"/>
      <c r="O183" s="51"/>
      <c r="P183" s="51"/>
      <c r="Q183" s="60"/>
      <c r="R183" s="60"/>
      <c r="S183" s="60"/>
    </row>
    <row r="184" spans="1:19" s="4" customFormat="1" ht="16.5" customHeight="1">
      <c r="A184" s="254"/>
      <c r="B184" s="254"/>
      <c r="C184" s="60"/>
      <c r="D184" s="60"/>
      <c r="E184" s="60"/>
      <c r="F184" s="60"/>
      <c r="G184" s="60"/>
      <c r="H184" s="60"/>
      <c r="I184" s="60"/>
      <c r="J184" s="60"/>
      <c r="K184" s="60"/>
      <c r="L184" s="60"/>
      <c r="M184" s="60"/>
      <c r="N184" s="60"/>
      <c r="O184" s="51"/>
      <c r="P184" s="51"/>
      <c r="Q184" s="60"/>
      <c r="R184" s="60"/>
      <c r="S184" s="60"/>
    </row>
    <row r="185" spans="1:19" s="4" customFormat="1" ht="18.75">
      <c r="A185" s="252">
        <v>18</v>
      </c>
      <c r="B185" s="243" t="s">
        <v>69</v>
      </c>
      <c r="D185" s="46"/>
      <c r="E185" s="46"/>
      <c r="F185" s="46"/>
      <c r="G185" s="46"/>
      <c r="H185" s="46"/>
      <c r="I185" s="46"/>
      <c r="J185" s="46"/>
      <c r="K185" s="46"/>
      <c r="L185" s="49"/>
      <c r="M185" s="49"/>
      <c r="N185" s="49"/>
      <c r="O185" s="49"/>
      <c r="P185" s="49"/>
      <c r="Q185" s="49"/>
      <c r="R185" s="49"/>
      <c r="S185" s="46"/>
    </row>
    <row r="186" spans="1:19" s="4" customFormat="1" ht="18.75">
      <c r="A186" s="252"/>
      <c r="B186" s="243"/>
      <c r="D186" s="46"/>
      <c r="E186" s="46"/>
      <c r="F186" s="46"/>
      <c r="G186" s="46"/>
      <c r="H186" s="46"/>
      <c r="I186" s="46"/>
      <c r="J186" s="46"/>
      <c r="K186" s="46"/>
      <c r="L186" s="49"/>
      <c r="M186" s="49"/>
      <c r="N186" s="49"/>
      <c r="O186" s="49"/>
      <c r="P186" s="49"/>
      <c r="Q186" s="49"/>
      <c r="R186" s="49"/>
      <c r="S186" s="46"/>
    </row>
    <row r="187" spans="1:19" s="4" customFormat="1" ht="18.75">
      <c r="A187" s="252"/>
      <c r="B187" s="478" t="s">
        <v>90</v>
      </c>
      <c r="D187" s="46"/>
      <c r="E187" s="46"/>
      <c r="F187" s="46"/>
      <c r="G187" s="46"/>
      <c r="H187" s="46"/>
      <c r="I187" s="46"/>
      <c r="J187" s="46"/>
      <c r="K187" s="46"/>
      <c r="L187" s="49"/>
      <c r="M187" s="49"/>
      <c r="N187" s="49"/>
      <c r="O187" s="49"/>
      <c r="P187" s="49"/>
      <c r="Q187" s="49"/>
      <c r="R187" s="49"/>
      <c r="S187" s="46"/>
    </row>
    <row r="188" spans="1:19" s="4" customFormat="1" ht="18.75">
      <c r="A188" s="252"/>
      <c r="B188" s="478"/>
      <c r="D188" s="46"/>
      <c r="E188" s="46"/>
      <c r="F188" s="46"/>
      <c r="G188" s="46"/>
      <c r="H188" s="46"/>
      <c r="I188" s="46"/>
      <c r="J188" s="46"/>
      <c r="K188" s="46"/>
      <c r="L188" s="49"/>
      <c r="M188" s="49"/>
      <c r="N188" s="49"/>
      <c r="O188" s="49"/>
      <c r="P188" s="49"/>
      <c r="Q188" s="49"/>
      <c r="R188" s="49"/>
      <c r="S188" s="46"/>
    </row>
    <row r="189" spans="1:19" s="4" customFormat="1" ht="18.75" customHeight="1">
      <c r="A189" s="252"/>
      <c r="B189" s="478"/>
      <c r="D189" s="46"/>
      <c r="E189" s="46"/>
      <c r="F189" s="46"/>
      <c r="G189" s="46"/>
      <c r="H189" s="49" t="s">
        <v>91</v>
      </c>
      <c r="I189" s="49"/>
      <c r="J189" s="49"/>
      <c r="K189" s="46"/>
      <c r="L189" s="494" t="s">
        <v>77</v>
      </c>
      <c r="M189" s="494"/>
      <c r="N189" s="494"/>
      <c r="O189" s="49"/>
      <c r="P189" s="49"/>
      <c r="Q189" s="49"/>
      <c r="R189" s="49"/>
      <c r="S189" s="46"/>
    </row>
    <row r="190" spans="1:19" s="4" customFormat="1" ht="18.75" customHeight="1">
      <c r="A190" s="252"/>
      <c r="B190" s="478"/>
      <c r="D190" s="46"/>
      <c r="E190" s="46"/>
      <c r="F190" s="46"/>
      <c r="G190" s="46"/>
      <c r="H190" s="49" t="s">
        <v>21</v>
      </c>
      <c r="I190" s="49"/>
      <c r="J190" s="49"/>
      <c r="K190" s="46"/>
      <c r="L190" s="494" t="s">
        <v>21</v>
      </c>
      <c r="M190" s="494"/>
      <c r="N190" s="494"/>
      <c r="O190" s="49"/>
      <c r="P190" s="49"/>
      <c r="Q190" s="49"/>
      <c r="R190" s="49"/>
      <c r="S190" s="46"/>
    </row>
    <row r="191" spans="1:19" s="4" customFormat="1" ht="18.75">
      <c r="A191" s="252"/>
      <c r="B191" s="478"/>
      <c r="D191" s="46"/>
      <c r="E191" s="46"/>
      <c r="F191" s="46"/>
      <c r="G191" s="46"/>
      <c r="H191" s="49" t="s">
        <v>232</v>
      </c>
      <c r="I191" s="49"/>
      <c r="J191" s="49" t="s">
        <v>233</v>
      </c>
      <c r="K191" s="46"/>
      <c r="L191" s="49" t="str">
        <f>+H191</f>
        <v>30.06.2009</v>
      </c>
      <c r="M191" s="49"/>
      <c r="N191" s="109" t="str">
        <f>+J191</f>
        <v>30.06.2008</v>
      </c>
      <c r="O191" s="49"/>
      <c r="P191" s="49"/>
      <c r="Q191" s="49"/>
      <c r="R191" s="49"/>
      <c r="S191" s="46"/>
    </row>
    <row r="192" spans="1:19" s="4" customFormat="1" ht="18.75">
      <c r="A192" s="252"/>
      <c r="B192" s="243"/>
      <c r="D192" s="46"/>
      <c r="E192" s="46"/>
      <c r="F192" s="46"/>
      <c r="G192" s="46"/>
      <c r="H192" s="49" t="s">
        <v>4</v>
      </c>
      <c r="I192" s="49"/>
      <c r="J192" s="49" t="s">
        <v>4</v>
      </c>
      <c r="K192" s="46"/>
      <c r="L192" s="49" t="s">
        <v>4</v>
      </c>
      <c r="M192" s="49"/>
      <c r="N192" s="109" t="s">
        <v>4</v>
      </c>
      <c r="O192" s="49"/>
      <c r="P192" s="49"/>
      <c r="Q192" s="49"/>
      <c r="R192" s="49"/>
      <c r="S192" s="46"/>
    </row>
    <row r="193" spans="1:19" s="4" customFormat="1" ht="18.75">
      <c r="A193" s="252"/>
      <c r="B193" s="59" t="s">
        <v>245</v>
      </c>
      <c r="D193" s="46"/>
      <c r="E193" s="46"/>
      <c r="F193" s="46"/>
      <c r="G193" s="46"/>
      <c r="H193" s="46"/>
      <c r="I193" s="46"/>
      <c r="J193" s="46"/>
      <c r="K193" s="46"/>
      <c r="L193" s="49"/>
      <c r="M193" s="49"/>
      <c r="N193" s="49"/>
      <c r="O193" s="49"/>
      <c r="P193" s="49"/>
      <c r="Q193" s="49"/>
      <c r="R193" s="49"/>
      <c r="S193" s="46"/>
    </row>
    <row r="194" spans="1:19" s="4" customFormat="1" ht="18.75">
      <c r="A194" s="252"/>
      <c r="B194" s="59" t="s">
        <v>246</v>
      </c>
      <c r="D194" s="46"/>
      <c r="E194" s="46"/>
      <c r="F194" s="46"/>
      <c r="G194" s="46"/>
      <c r="H194" s="46"/>
      <c r="I194" s="46"/>
      <c r="J194" s="46"/>
      <c r="K194" s="46"/>
      <c r="L194" s="49"/>
      <c r="M194" s="49"/>
      <c r="N194" s="49"/>
      <c r="O194" s="49"/>
      <c r="P194" s="49"/>
      <c r="Q194" s="49"/>
      <c r="R194" s="49"/>
      <c r="S194" s="46"/>
    </row>
    <row r="195" spans="1:19" s="4" customFormat="1" ht="18.75">
      <c r="A195" s="252"/>
      <c r="B195" s="4" t="s">
        <v>247</v>
      </c>
      <c r="D195" s="46"/>
      <c r="E195" s="46"/>
      <c r="F195" s="46"/>
      <c r="G195" s="46"/>
      <c r="H195" s="479">
        <v>0</v>
      </c>
      <c r="I195" s="480"/>
      <c r="J195" s="480">
        <v>0</v>
      </c>
      <c r="K195" s="480"/>
      <c r="L195" s="479">
        <v>0</v>
      </c>
      <c r="M195" s="481"/>
      <c r="N195" s="481">
        <v>0</v>
      </c>
      <c r="O195" s="49"/>
      <c r="P195" s="49"/>
      <c r="Q195" s="49"/>
      <c r="R195" s="49"/>
      <c r="S195" s="46"/>
    </row>
    <row r="196" spans="1:19" s="4" customFormat="1" ht="18.75">
      <c r="A196" s="252"/>
      <c r="B196" s="4" t="s">
        <v>248</v>
      </c>
      <c r="D196" s="46"/>
      <c r="E196" s="46"/>
      <c r="F196" s="46"/>
      <c r="G196" s="46"/>
      <c r="H196" s="473">
        <v>10000000</v>
      </c>
      <c r="I196" s="480"/>
      <c r="J196" s="480">
        <v>0</v>
      </c>
      <c r="K196" s="480"/>
      <c r="L196" s="473">
        <v>10000000</v>
      </c>
      <c r="M196" s="481"/>
      <c r="N196" s="481">
        <v>0</v>
      </c>
      <c r="O196" s="49"/>
      <c r="P196" s="49"/>
      <c r="Q196" s="49"/>
      <c r="R196" s="49"/>
      <c r="S196" s="46"/>
    </row>
    <row r="197" spans="1:19" s="4" customFormat="1" ht="19.5" thickBot="1">
      <c r="A197" s="252"/>
      <c r="B197" s="4" t="s">
        <v>249</v>
      </c>
      <c r="D197" s="46"/>
      <c r="E197" s="46"/>
      <c r="F197" s="46"/>
      <c r="G197" s="46"/>
      <c r="H197" s="477">
        <v>0</v>
      </c>
      <c r="I197" s="482"/>
      <c r="J197" s="482">
        <v>0</v>
      </c>
      <c r="K197" s="483"/>
      <c r="L197" s="477">
        <v>0</v>
      </c>
      <c r="M197" s="484"/>
      <c r="N197" s="476">
        <v>0</v>
      </c>
      <c r="O197" s="49"/>
      <c r="P197" s="49"/>
      <c r="Q197" s="49"/>
      <c r="R197" s="49"/>
      <c r="S197" s="46"/>
    </row>
    <row r="198" spans="1:19" s="4" customFormat="1" ht="19.5" thickTop="1">
      <c r="A198" s="252"/>
      <c r="D198" s="46"/>
      <c r="E198" s="46"/>
      <c r="F198" s="46"/>
      <c r="G198" s="46"/>
      <c r="H198" s="485"/>
      <c r="I198" s="479"/>
      <c r="J198" s="479"/>
      <c r="K198" s="274"/>
      <c r="L198" s="485"/>
      <c r="M198" s="486"/>
      <c r="N198" s="487"/>
      <c r="O198" s="49"/>
      <c r="P198" s="49"/>
      <c r="Q198" s="49"/>
      <c r="R198" s="49"/>
      <c r="S198" s="46"/>
    </row>
    <row r="199" spans="1:19" s="4" customFormat="1" ht="18.75">
      <c r="A199" s="254"/>
      <c r="B199" s="4" t="s">
        <v>92</v>
      </c>
      <c r="D199" s="72"/>
      <c r="E199" s="72"/>
      <c r="F199" s="72"/>
      <c r="G199" s="72"/>
      <c r="H199" s="73"/>
      <c r="I199" s="67"/>
      <c r="J199" s="73"/>
      <c r="K199" s="66"/>
      <c r="L199" s="73"/>
      <c r="M199" s="67"/>
      <c r="N199" s="67"/>
      <c r="O199" s="67"/>
      <c r="P199" s="67"/>
      <c r="Q199" s="67"/>
      <c r="R199" s="67"/>
      <c r="S199" s="73"/>
    </row>
    <row r="200" spans="1:19" s="4" customFormat="1" ht="18.75">
      <c r="A200" s="254"/>
      <c r="B200" s="254"/>
      <c r="D200" s="72"/>
      <c r="E200" s="72"/>
      <c r="F200" s="72"/>
      <c r="G200" s="72"/>
      <c r="H200" s="73"/>
      <c r="I200" s="67"/>
      <c r="J200" s="73"/>
      <c r="K200" s="66"/>
      <c r="L200" s="73"/>
      <c r="M200" s="67"/>
      <c r="N200" s="67"/>
      <c r="O200" s="67"/>
      <c r="P200" s="67"/>
      <c r="Q200" s="67"/>
      <c r="R200" s="67"/>
      <c r="S200" s="73"/>
    </row>
    <row r="201" spans="1:19" s="4" customFormat="1" ht="18.75">
      <c r="A201" s="252"/>
      <c r="B201" s="252"/>
      <c r="C201" s="72"/>
      <c r="D201" s="72"/>
      <c r="E201" s="72"/>
      <c r="F201" s="72"/>
      <c r="G201" s="72"/>
      <c r="H201" s="73"/>
      <c r="I201" s="67"/>
      <c r="J201" s="73"/>
      <c r="K201" s="66"/>
      <c r="M201" s="97"/>
      <c r="N201" s="97" t="s">
        <v>77</v>
      </c>
      <c r="O201" s="67"/>
      <c r="P201" s="67"/>
      <c r="Q201" s="67"/>
      <c r="R201" s="67"/>
      <c r="S201" s="73"/>
    </row>
    <row r="202" spans="1:21" s="4" customFormat="1" ht="18.75">
      <c r="A202" s="252"/>
      <c r="B202" s="252"/>
      <c r="E202" s="72"/>
      <c r="F202" s="72"/>
      <c r="G202" s="72"/>
      <c r="H202" s="73"/>
      <c r="I202" s="67"/>
      <c r="J202" s="73"/>
      <c r="K202" s="66"/>
      <c r="M202" s="97"/>
      <c r="N202" s="97" t="s">
        <v>21</v>
      </c>
      <c r="O202" s="74"/>
      <c r="P202" s="74"/>
      <c r="Q202" s="74"/>
      <c r="R202" s="74"/>
      <c r="S202" s="74"/>
      <c r="T202" s="75"/>
      <c r="U202" s="74"/>
    </row>
    <row r="203" spans="1:19" s="4" customFormat="1" ht="18.75">
      <c r="A203" s="252"/>
      <c r="B203" s="252"/>
      <c r="E203" s="72"/>
      <c r="F203" s="72"/>
      <c r="G203" s="72"/>
      <c r="H203" s="73"/>
      <c r="I203" s="67"/>
      <c r="J203" s="73"/>
      <c r="K203" s="66"/>
      <c r="L203" s="74"/>
      <c r="M203" s="67"/>
      <c r="N203" s="97" t="s">
        <v>4</v>
      </c>
      <c r="O203" s="67"/>
      <c r="P203" s="67"/>
      <c r="Q203" s="67"/>
      <c r="R203" s="67"/>
      <c r="S203" s="76"/>
    </row>
    <row r="204" spans="1:19" s="4" customFormat="1" ht="18.75">
      <c r="A204" s="252"/>
      <c r="B204" s="252"/>
      <c r="C204" s="4" t="s">
        <v>243</v>
      </c>
      <c r="E204" s="72"/>
      <c r="F204" s="72"/>
      <c r="G204" s="72"/>
      <c r="H204" s="72"/>
      <c r="I204" s="72"/>
      <c r="J204" s="72"/>
      <c r="K204" s="72"/>
      <c r="L204" s="77"/>
      <c r="M204" s="72"/>
      <c r="N204" s="72"/>
      <c r="O204" s="72"/>
      <c r="P204" s="72"/>
      <c r="Q204" s="72"/>
      <c r="R204" s="72"/>
      <c r="S204" s="72"/>
    </row>
    <row r="205" spans="1:19" s="4" customFormat="1" ht="18.75">
      <c r="A205" s="252"/>
      <c r="B205" s="4" t="s">
        <v>130</v>
      </c>
      <c r="E205" s="72"/>
      <c r="F205" s="72"/>
      <c r="G205" s="72"/>
      <c r="H205" s="72"/>
      <c r="I205" s="72"/>
      <c r="J205" s="72"/>
      <c r="K205" s="72"/>
      <c r="L205" s="77"/>
      <c r="M205" s="72"/>
      <c r="N205" s="234">
        <v>33763000</v>
      </c>
      <c r="O205" s="72"/>
      <c r="P205" s="72"/>
      <c r="Q205" s="72"/>
      <c r="R205" s="72"/>
      <c r="S205" s="72"/>
    </row>
    <row r="206" spans="1:19" s="4" customFormat="1" ht="18.75">
      <c r="A206" s="252"/>
      <c r="B206" s="4" t="s">
        <v>131</v>
      </c>
      <c r="E206" s="72"/>
      <c r="F206" s="72"/>
      <c r="G206" s="72"/>
      <c r="H206" s="72"/>
      <c r="I206" s="72"/>
      <c r="J206" s="72"/>
      <c r="K206" s="72"/>
      <c r="L206" s="77"/>
      <c r="M206" s="72"/>
      <c r="N206" s="234">
        <f>BalanceSheet!D18</f>
        <v>30387000</v>
      </c>
      <c r="O206" s="72"/>
      <c r="P206" s="72"/>
      <c r="Q206" s="72"/>
      <c r="R206" s="72"/>
      <c r="S206" s="72"/>
    </row>
    <row r="207" spans="1:19" s="4" customFormat="1" ht="19.5" thickBot="1">
      <c r="A207" s="252"/>
      <c r="B207" s="4" t="s">
        <v>132</v>
      </c>
      <c r="E207" s="72"/>
      <c r="F207" s="72"/>
      <c r="G207" s="72"/>
      <c r="H207" s="72"/>
      <c r="I207" s="72"/>
      <c r="J207" s="72"/>
      <c r="K207" s="72"/>
      <c r="L207" s="77"/>
      <c r="M207" s="72"/>
      <c r="N207" s="344">
        <v>30049000</v>
      </c>
      <c r="O207" s="72"/>
      <c r="P207" s="72"/>
      <c r="Q207" s="72"/>
      <c r="R207" s="72"/>
      <c r="S207" s="72"/>
    </row>
    <row r="208" spans="1:19" s="4" customFormat="1" ht="19.5" thickTop="1">
      <c r="A208" s="252"/>
      <c r="B208" s="252"/>
      <c r="E208" s="72"/>
      <c r="F208" s="72"/>
      <c r="G208" s="72"/>
      <c r="H208" s="72"/>
      <c r="I208" s="72"/>
      <c r="J208" s="72"/>
      <c r="K208" s="72"/>
      <c r="L208" s="77"/>
      <c r="M208" s="72"/>
      <c r="N208" s="473"/>
      <c r="O208" s="72"/>
      <c r="P208" s="72"/>
      <c r="Q208" s="72"/>
      <c r="R208" s="72"/>
      <c r="S208" s="72"/>
    </row>
    <row r="209" spans="1:19" s="4" customFormat="1" ht="18.75">
      <c r="A209" s="252"/>
      <c r="B209" s="72" t="s">
        <v>93</v>
      </c>
      <c r="E209" s="72"/>
      <c r="F209" s="72"/>
      <c r="G209" s="72"/>
      <c r="H209" s="72"/>
      <c r="I209" s="72"/>
      <c r="J209" s="72"/>
      <c r="K209" s="72"/>
      <c r="L209" s="77"/>
      <c r="M209" s="72"/>
      <c r="N209" s="225"/>
      <c r="O209" s="72"/>
      <c r="P209" s="72"/>
      <c r="Q209" s="72"/>
      <c r="R209" s="72"/>
      <c r="S209" s="72"/>
    </row>
    <row r="210" spans="1:19" s="4" customFormat="1" ht="18.75">
      <c r="A210" s="252"/>
      <c r="B210" s="252"/>
      <c r="C210" s="72"/>
      <c r="E210" s="72"/>
      <c r="F210" s="72"/>
      <c r="G210" s="72"/>
      <c r="H210" s="72"/>
      <c r="I210" s="72"/>
      <c r="J210" s="72"/>
      <c r="K210" s="72"/>
      <c r="L210" s="77"/>
      <c r="M210" s="72"/>
      <c r="N210" s="225"/>
      <c r="O210" s="72"/>
      <c r="P210" s="72"/>
      <c r="Q210" s="72"/>
      <c r="R210" s="72"/>
      <c r="S210" s="72"/>
    </row>
    <row r="211" spans="1:19" s="4" customFormat="1" ht="18.75">
      <c r="A211" s="252"/>
      <c r="B211" s="252"/>
      <c r="C211" s="72"/>
      <c r="E211" s="72"/>
      <c r="F211" s="72"/>
      <c r="G211" s="72"/>
      <c r="H211" s="72"/>
      <c r="I211" s="72"/>
      <c r="J211" s="72"/>
      <c r="K211" s="72"/>
      <c r="L211" s="73"/>
      <c r="M211" s="67"/>
      <c r="N211" s="235" t="s">
        <v>77</v>
      </c>
      <c r="O211" s="72"/>
      <c r="P211" s="72"/>
      <c r="Q211" s="72"/>
      <c r="R211" s="72"/>
      <c r="S211" s="72"/>
    </row>
    <row r="212" spans="1:19" s="4" customFormat="1" ht="18.75">
      <c r="A212" s="252"/>
      <c r="B212" s="252"/>
      <c r="C212" s="72"/>
      <c r="E212" s="72"/>
      <c r="F212" s="72"/>
      <c r="G212" s="72"/>
      <c r="H212" s="72"/>
      <c r="I212" s="72"/>
      <c r="J212" s="72"/>
      <c r="K212" s="72"/>
      <c r="M212" s="124"/>
      <c r="N212" s="235" t="s">
        <v>21</v>
      </c>
      <c r="O212" s="72"/>
      <c r="P212" s="72"/>
      <c r="Q212" s="72"/>
      <c r="R212" s="72"/>
      <c r="S212" s="72"/>
    </row>
    <row r="213" spans="1:19" s="4" customFormat="1" ht="18.75">
      <c r="A213" s="252"/>
      <c r="B213" s="252"/>
      <c r="C213" s="72"/>
      <c r="E213" s="72"/>
      <c r="F213" s="72"/>
      <c r="G213" s="72"/>
      <c r="H213" s="72"/>
      <c r="I213" s="72"/>
      <c r="J213" s="72"/>
      <c r="K213" s="72"/>
      <c r="L213" s="74"/>
      <c r="M213" s="67"/>
      <c r="N213" s="235" t="s">
        <v>4</v>
      </c>
      <c r="O213" s="72"/>
      <c r="P213" s="72"/>
      <c r="Q213" s="72"/>
      <c r="R213" s="72"/>
      <c r="S213" s="72"/>
    </row>
    <row r="214" spans="1:19" s="4" customFormat="1" ht="18.75">
      <c r="A214" s="252"/>
      <c r="B214" s="39" t="s">
        <v>156</v>
      </c>
      <c r="C214" s="329"/>
      <c r="D214" s="329"/>
      <c r="E214" s="329"/>
      <c r="F214" s="329"/>
      <c r="G214" s="329"/>
      <c r="I214" s="72"/>
      <c r="J214" s="72"/>
      <c r="K214" s="72"/>
      <c r="L214" s="77"/>
      <c r="M214" s="72"/>
      <c r="N214" s="225"/>
      <c r="O214" s="72"/>
      <c r="P214" s="72"/>
      <c r="Q214" s="72"/>
      <c r="R214" s="72"/>
      <c r="S214" s="72"/>
    </row>
    <row r="215" spans="1:19" s="4" customFormat="1" ht="18.75">
      <c r="A215" s="252"/>
      <c r="B215" s="4" t="s">
        <v>130</v>
      </c>
      <c r="D215" s="72"/>
      <c r="E215" s="72"/>
      <c r="F215" s="72"/>
      <c r="G215" s="72"/>
      <c r="I215" s="72"/>
      <c r="J215" s="72"/>
      <c r="K215" s="72"/>
      <c r="L215" s="77"/>
      <c r="M215" s="72"/>
      <c r="N215" s="236">
        <v>29000</v>
      </c>
      <c r="O215" s="72"/>
      <c r="P215" s="72"/>
      <c r="Q215" s="72"/>
      <c r="R215" s="72"/>
      <c r="S215" s="72"/>
    </row>
    <row r="216" spans="1:19" s="4" customFormat="1" ht="18.75">
      <c r="A216" s="252"/>
      <c r="B216" s="4" t="s">
        <v>131</v>
      </c>
      <c r="D216" s="72"/>
      <c r="E216" s="72"/>
      <c r="F216" s="72"/>
      <c r="G216" s="72"/>
      <c r="I216" s="72"/>
      <c r="J216" s="72"/>
      <c r="K216" s="72"/>
      <c r="L216" s="77"/>
      <c r="M216" s="72"/>
      <c r="N216" s="236">
        <v>29000</v>
      </c>
      <c r="O216" s="72"/>
      <c r="P216" s="72"/>
      <c r="Q216" s="72"/>
      <c r="R216" s="72"/>
      <c r="S216" s="72"/>
    </row>
    <row r="217" spans="1:19" s="4" customFormat="1" ht="19.5" thickBot="1">
      <c r="A217" s="252"/>
      <c r="B217" s="4" t="s">
        <v>132</v>
      </c>
      <c r="D217" s="72"/>
      <c r="E217" s="72"/>
      <c r="F217" s="72"/>
      <c r="G217" s="72"/>
      <c r="I217" s="72"/>
      <c r="J217" s="72"/>
      <c r="K217" s="72"/>
      <c r="L217" s="77"/>
      <c r="M217" s="72"/>
      <c r="N217" s="345">
        <v>42000</v>
      </c>
      <c r="O217" s="72"/>
      <c r="P217" s="72"/>
      <c r="Q217" s="72"/>
      <c r="R217" s="72"/>
      <c r="S217" s="72"/>
    </row>
    <row r="218" spans="1:19" s="4" customFormat="1" ht="19.5" thickTop="1">
      <c r="A218" s="252"/>
      <c r="B218" s="252"/>
      <c r="E218" s="72"/>
      <c r="F218" s="72"/>
      <c r="G218" s="72"/>
      <c r="H218" s="72"/>
      <c r="I218" s="72"/>
      <c r="J218" s="72"/>
      <c r="K218" s="72"/>
      <c r="L218" s="77"/>
      <c r="M218" s="72"/>
      <c r="N218" s="197"/>
      <c r="O218" s="72"/>
      <c r="P218" s="72"/>
      <c r="Q218" s="72"/>
      <c r="R218" s="72"/>
      <c r="S218" s="72"/>
    </row>
    <row r="219" spans="1:19" s="4" customFormat="1" ht="18.75">
      <c r="A219" s="252"/>
      <c r="B219" s="252"/>
      <c r="E219" s="72"/>
      <c r="F219" s="72"/>
      <c r="G219" s="72"/>
      <c r="H219" s="72"/>
      <c r="I219" s="72"/>
      <c r="J219" s="72"/>
      <c r="K219" s="72"/>
      <c r="L219" s="77"/>
      <c r="M219" s="72"/>
      <c r="N219" s="197"/>
      <c r="O219" s="72"/>
      <c r="P219" s="72"/>
      <c r="Q219" s="72"/>
      <c r="R219" s="72"/>
      <c r="S219" s="72"/>
    </row>
    <row r="220" spans="1:20" s="4" customFormat="1" ht="18.75">
      <c r="A220" s="252">
        <v>19</v>
      </c>
      <c r="B220" s="243" t="s">
        <v>94</v>
      </c>
      <c r="D220" s="61"/>
      <c r="E220" s="78"/>
      <c r="F220" s="78"/>
      <c r="G220" s="78"/>
      <c r="H220" s="79"/>
      <c r="I220" s="79"/>
      <c r="J220" s="80"/>
      <c r="K220" s="80"/>
      <c r="L220" s="79"/>
      <c r="M220" s="79"/>
      <c r="N220" s="198"/>
      <c r="O220" s="79"/>
      <c r="P220" s="79"/>
      <c r="Q220" s="198"/>
      <c r="R220" s="79"/>
      <c r="S220" s="80"/>
      <c r="T220" s="81"/>
    </row>
    <row r="221" spans="1:20" s="4" customFormat="1" ht="18.75">
      <c r="A221" s="252"/>
      <c r="B221" s="252"/>
      <c r="C221" s="50"/>
      <c r="D221" s="61"/>
      <c r="E221" s="78"/>
      <c r="F221" s="78"/>
      <c r="G221" s="78"/>
      <c r="H221" s="79"/>
      <c r="I221" s="79"/>
      <c r="J221" s="80"/>
      <c r="K221" s="80"/>
      <c r="L221" s="79"/>
      <c r="M221" s="79"/>
      <c r="N221" s="79"/>
      <c r="O221" s="79"/>
      <c r="P221" s="79"/>
      <c r="Q221" s="198"/>
      <c r="R221" s="79"/>
      <c r="S221" s="80"/>
      <c r="T221" s="81"/>
    </row>
    <row r="222" spans="1:20" s="4" customFormat="1" ht="18.75">
      <c r="A222" s="252"/>
      <c r="B222" s="277" t="s">
        <v>90</v>
      </c>
      <c r="C222" s="50" t="s">
        <v>238</v>
      </c>
      <c r="D222" s="61"/>
      <c r="E222" s="78"/>
      <c r="F222" s="78"/>
      <c r="G222" s="78"/>
      <c r="H222" s="79"/>
      <c r="I222" s="79"/>
      <c r="J222" s="80"/>
      <c r="K222" s="80"/>
      <c r="L222" s="79"/>
      <c r="M222" s="79"/>
      <c r="N222" s="79"/>
      <c r="O222" s="79"/>
      <c r="P222" s="79"/>
      <c r="Q222" s="198"/>
      <c r="R222" s="79"/>
      <c r="S222" s="80"/>
      <c r="T222" s="81"/>
    </row>
    <row r="223" spans="1:20" s="4" customFormat="1" ht="18.75">
      <c r="A223" s="252"/>
      <c r="B223" s="252"/>
      <c r="C223" s="50"/>
      <c r="D223" s="61"/>
      <c r="E223" s="78"/>
      <c r="F223" s="78"/>
      <c r="G223" s="78"/>
      <c r="H223" s="79"/>
      <c r="I223" s="79"/>
      <c r="J223" s="80"/>
      <c r="K223" s="80"/>
      <c r="L223" s="79"/>
      <c r="M223" s="79"/>
      <c r="N223" s="79"/>
      <c r="O223" s="79"/>
      <c r="P223" s="79"/>
      <c r="Q223" s="198"/>
      <c r="R223" s="79"/>
      <c r="S223" s="80"/>
      <c r="T223" s="81"/>
    </row>
    <row r="224" spans="1:20" s="4" customFormat="1" ht="18.75">
      <c r="A224" s="252"/>
      <c r="B224" s="252"/>
      <c r="C224" s="50"/>
      <c r="D224" s="61"/>
      <c r="E224" s="78"/>
      <c r="F224" s="78"/>
      <c r="G224" s="78"/>
      <c r="H224" s="79"/>
      <c r="I224" s="79"/>
      <c r="J224" s="80"/>
      <c r="K224" s="80"/>
      <c r="L224" s="79"/>
      <c r="M224" s="79"/>
      <c r="N224" s="79"/>
      <c r="O224" s="79"/>
      <c r="P224" s="79"/>
      <c r="Q224" s="198"/>
      <c r="R224" s="79"/>
      <c r="S224" s="80"/>
      <c r="T224" s="81"/>
    </row>
    <row r="225" spans="1:20" s="4" customFormat="1" ht="18.75">
      <c r="A225" s="252"/>
      <c r="B225" s="252"/>
      <c r="C225" s="50"/>
      <c r="D225" s="61"/>
      <c r="E225" s="78"/>
      <c r="F225" s="78"/>
      <c r="G225" s="78"/>
      <c r="H225" s="79"/>
      <c r="I225" s="79"/>
      <c r="J225" s="80"/>
      <c r="K225" s="80"/>
      <c r="L225" s="79"/>
      <c r="M225" s="79"/>
      <c r="N225" s="79"/>
      <c r="O225" s="79"/>
      <c r="P225" s="79"/>
      <c r="Q225" s="198"/>
      <c r="R225" s="79"/>
      <c r="S225" s="80"/>
      <c r="T225" s="81"/>
    </row>
    <row r="226" spans="1:20" s="4" customFormat="1" ht="18.75">
      <c r="A226" s="252"/>
      <c r="B226" s="252"/>
      <c r="C226" s="50"/>
      <c r="D226" s="61"/>
      <c r="E226" s="78"/>
      <c r="F226" s="78"/>
      <c r="G226" s="78"/>
      <c r="H226" s="79"/>
      <c r="I226" s="79"/>
      <c r="J226" s="80"/>
      <c r="K226" s="80"/>
      <c r="L226" s="79"/>
      <c r="M226" s="79"/>
      <c r="N226" s="79"/>
      <c r="O226" s="79"/>
      <c r="P226" s="79"/>
      <c r="Q226" s="198"/>
      <c r="R226" s="79"/>
      <c r="S226" s="80"/>
      <c r="T226" s="81"/>
    </row>
    <row r="227" spans="1:20" s="4" customFormat="1" ht="18.75">
      <c r="A227" s="252"/>
      <c r="B227" s="252"/>
      <c r="C227" s="50"/>
      <c r="D227" s="61"/>
      <c r="E227" s="78"/>
      <c r="F227" s="78"/>
      <c r="G227" s="78"/>
      <c r="H227" s="79"/>
      <c r="I227" s="79"/>
      <c r="J227" s="80"/>
      <c r="K227" s="80"/>
      <c r="L227" s="79"/>
      <c r="M227" s="79"/>
      <c r="N227" s="79"/>
      <c r="O227" s="79"/>
      <c r="P227" s="79"/>
      <c r="Q227" s="198"/>
      <c r="R227" s="79"/>
      <c r="S227" s="80"/>
      <c r="T227" s="81"/>
    </row>
    <row r="228" spans="1:20" s="4" customFormat="1" ht="18.75">
      <c r="A228" s="252"/>
      <c r="B228" s="252"/>
      <c r="C228" s="50"/>
      <c r="D228" s="61"/>
      <c r="E228" s="78"/>
      <c r="F228" s="78"/>
      <c r="G228" s="78"/>
      <c r="H228" s="79"/>
      <c r="I228" s="79"/>
      <c r="J228" s="80"/>
      <c r="K228" s="80"/>
      <c r="L228" s="79"/>
      <c r="M228" s="79"/>
      <c r="N228" s="79"/>
      <c r="O228" s="79"/>
      <c r="P228" s="79"/>
      <c r="Q228" s="198"/>
      <c r="R228" s="79"/>
      <c r="S228" s="80"/>
      <c r="T228" s="81"/>
    </row>
    <row r="229" spans="1:20" s="4" customFormat="1" ht="18.75">
      <c r="A229" s="252"/>
      <c r="B229" s="252"/>
      <c r="C229" s="50"/>
      <c r="D229" s="61"/>
      <c r="E229" s="78"/>
      <c r="F229" s="78"/>
      <c r="G229" s="78"/>
      <c r="H229" s="79"/>
      <c r="I229" s="79"/>
      <c r="J229" s="80"/>
      <c r="K229" s="80"/>
      <c r="L229" s="79"/>
      <c r="M229" s="79"/>
      <c r="N229" s="79"/>
      <c r="O229" s="79"/>
      <c r="P229" s="79"/>
      <c r="Q229" s="198"/>
      <c r="R229" s="79"/>
      <c r="S229" s="80"/>
      <c r="T229" s="81"/>
    </row>
    <row r="230" spans="1:20" s="4" customFormat="1" ht="21.75" customHeight="1">
      <c r="A230" s="252"/>
      <c r="B230" s="252"/>
      <c r="C230" s="50"/>
      <c r="D230" s="61"/>
      <c r="E230" s="78"/>
      <c r="F230" s="78"/>
      <c r="G230" s="78"/>
      <c r="H230" s="79"/>
      <c r="I230" s="79"/>
      <c r="J230" s="80"/>
      <c r="K230" s="80"/>
      <c r="L230" s="79"/>
      <c r="M230" s="79"/>
      <c r="N230" s="79"/>
      <c r="O230" s="79"/>
      <c r="P230" s="79"/>
      <c r="Q230" s="198"/>
      <c r="R230" s="79"/>
      <c r="S230" s="80"/>
      <c r="T230" s="81"/>
    </row>
    <row r="231" spans="1:20" s="4" customFormat="1" ht="21.75" customHeight="1">
      <c r="A231" s="252"/>
      <c r="B231" s="252"/>
      <c r="C231" s="50"/>
      <c r="D231" s="61"/>
      <c r="E231" s="78"/>
      <c r="F231" s="78"/>
      <c r="G231" s="78"/>
      <c r="H231" s="79"/>
      <c r="I231" s="79"/>
      <c r="J231" s="80"/>
      <c r="K231" s="80"/>
      <c r="L231" s="79"/>
      <c r="M231" s="79"/>
      <c r="N231" s="79"/>
      <c r="O231" s="79"/>
      <c r="P231" s="79"/>
      <c r="Q231" s="198"/>
      <c r="R231" s="79"/>
      <c r="S231" s="80"/>
      <c r="T231" s="81"/>
    </row>
    <row r="232" spans="1:20" s="4" customFormat="1" ht="21.75" customHeight="1">
      <c r="A232" s="252"/>
      <c r="B232" s="252"/>
      <c r="C232" s="50"/>
      <c r="D232" s="61"/>
      <c r="E232" s="78"/>
      <c r="F232" s="78"/>
      <c r="G232" s="78"/>
      <c r="H232" s="79"/>
      <c r="I232" s="79"/>
      <c r="J232" s="80"/>
      <c r="K232" s="80"/>
      <c r="L232" s="79"/>
      <c r="M232" s="79"/>
      <c r="N232" s="79"/>
      <c r="O232" s="79"/>
      <c r="P232" s="79"/>
      <c r="Q232" s="198"/>
      <c r="R232" s="79"/>
      <c r="S232" s="80"/>
      <c r="T232" s="81"/>
    </row>
    <row r="233" spans="1:20" s="4" customFormat="1" ht="21.75" customHeight="1">
      <c r="A233" s="252"/>
      <c r="B233" s="252"/>
      <c r="C233" s="50"/>
      <c r="D233" s="61"/>
      <c r="E233" s="78"/>
      <c r="F233" s="78"/>
      <c r="G233" s="78"/>
      <c r="H233" s="79"/>
      <c r="I233" s="79"/>
      <c r="J233" s="80"/>
      <c r="K233" s="80"/>
      <c r="L233" s="79"/>
      <c r="M233" s="79"/>
      <c r="N233" s="79"/>
      <c r="O233" s="79"/>
      <c r="P233" s="79"/>
      <c r="Q233" s="198"/>
      <c r="R233" s="79"/>
      <c r="S233" s="80"/>
      <c r="T233" s="81"/>
    </row>
    <row r="234" spans="1:20" s="4" customFormat="1" ht="21.75" customHeight="1">
      <c r="A234" s="252"/>
      <c r="B234" s="252"/>
      <c r="C234" s="50"/>
      <c r="D234" s="61"/>
      <c r="E234" s="78"/>
      <c r="F234" s="78"/>
      <c r="G234" s="78"/>
      <c r="H234" s="79"/>
      <c r="I234" s="79"/>
      <c r="J234" s="80"/>
      <c r="K234" s="80"/>
      <c r="L234" s="79"/>
      <c r="M234" s="79"/>
      <c r="N234" s="79"/>
      <c r="O234" s="79"/>
      <c r="P234" s="79"/>
      <c r="Q234" s="198"/>
      <c r="R234" s="79"/>
      <c r="S234" s="80"/>
      <c r="T234" s="81"/>
    </row>
    <row r="235" spans="1:20" s="4" customFormat="1" ht="21.75" customHeight="1">
      <c r="A235" s="252"/>
      <c r="B235" s="252"/>
      <c r="C235" s="50"/>
      <c r="D235" s="61"/>
      <c r="E235" s="78"/>
      <c r="F235" s="78"/>
      <c r="G235" s="78"/>
      <c r="H235" s="79"/>
      <c r="I235" s="79"/>
      <c r="J235" s="80"/>
      <c r="K235" s="80"/>
      <c r="L235" s="79"/>
      <c r="M235" s="79"/>
      <c r="N235" s="79"/>
      <c r="O235" s="79"/>
      <c r="P235" s="79"/>
      <c r="Q235" s="198"/>
      <c r="R235" s="79"/>
      <c r="S235" s="80"/>
      <c r="T235" s="81"/>
    </row>
    <row r="236" spans="1:20" s="4" customFormat="1" ht="21.75" customHeight="1">
      <c r="A236" s="252"/>
      <c r="B236" s="252"/>
      <c r="C236" s="50"/>
      <c r="D236" s="61"/>
      <c r="E236" s="78"/>
      <c r="F236" s="78"/>
      <c r="G236" s="78"/>
      <c r="H236" s="79"/>
      <c r="I236" s="79"/>
      <c r="J236" s="80"/>
      <c r="K236" s="80"/>
      <c r="L236" s="79"/>
      <c r="M236" s="79"/>
      <c r="N236" s="79"/>
      <c r="O236" s="79"/>
      <c r="P236" s="79"/>
      <c r="Q236" s="198"/>
      <c r="R236" s="79"/>
      <c r="S236" s="80"/>
      <c r="T236" s="81"/>
    </row>
    <row r="237" spans="1:20" s="4" customFormat="1" ht="18.75">
      <c r="A237" s="252"/>
      <c r="B237" s="277" t="s">
        <v>92</v>
      </c>
      <c r="C237" s="50" t="s">
        <v>239</v>
      </c>
      <c r="D237" s="61"/>
      <c r="E237" s="78"/>
      <c r="F237" s="78"/>
      <c r="G237" s="78"/>
      <c r="H237" s="79"/>
      <c r="I237" s="79"/>
      <c r="J237" s="80"/>
      <c r="K237" s="80"/>
      <c r="L237" s="79"/>
      <c r="M237" s="79"/>
      <c r="N237" s="79"/>
      <c r="O237" s="79"/>
      <c r="P237" s="79"/>
      <c r="Q237" s="198"/>
      <c r="R237" s="79"/>
      <c r="S237" s="80"/>
      <c r="T237" s="81"/>
    </row>
    <row r="238" spans="1:20" s="4" customFormat="1" ht="20.25" customHeight="1">
      <c r="A238" s="252"/>
      <c r="D238" s="61"/>
      <c r="E238" s="78"/>
      <c r="F238" s="78"/>
      <c r="G238" s="78"/>
      <c r="H238" s="79"/>
      <c r="I238" s="79"/>
      <c r="J238" s="80"/>
      <c r="K238" s="80"/>
      <c r="L238" s="79"/>
      <c r="M238" s="79"/>
      <c r="N238" s="79"/>
      <c r="O238" s="79"/>
      <c r="P238" s="79"/>
      <c r="Q238" s="198"/>
      <c r="R238" s="79"/>
      <c r="S238" s="80"/>
      <c r="T238" s="81"/>
    </row>
    <row r="239" spans="1:20" s="4" customFormat="1" ht="18.75">
      <c r="A239" s="252"/>
      <c r="B239" s="252"/>
      <c r="C239" s="50"/>
      <c r="D239" s="61"/>
      <c r="E239" s="78"/>
      <c r="F239" s="78"/>
      <c r="G239" s="78"/>
      <c r="H239" s="79"/>
      <c r="I239" s="79"/>
      <c r="J239" s="80"/>
      <c r="K239" s="80"/>
      <c r="L239" s="79"/>
      <c r="M239" s="79"/>
      <c r="N239" s="79"/>
      <c r="O239" s="79"/>
      <c r="P239" s="79"/>
      <c r="Q239" s="198"/>
      <c r="R239" s="79"/>
      <c r="S239" s="80"/>
      <c r="T239" s="81"/>
    </row>
    <row r="240" spans="1:20" s="4" customFormat="1" ht="18.75">
      <c r="A240" s="252"/>
      <c r="B240" s="252"/>
      <c r="C240" s="50"/>
      <c r="D240" s="61"/>
      <c r="E240" s="78"/>
      <c r="F240" s="78"/>
      <c r="G240" s="78"/>
      <c r="H240" s="79"/>
      <c r="I240" s="79"/>
      <c r="J240" s="80"/>
      <c r="K240" s="80"/>
      <c r="L240" s="79"/>
      <c r="M240" s="79"/>
      <c r="N240" s="79"/>
      <c r="O240" s="79"/>
      <c r="P240" s="79"/>
      <c r="Q240" s="198"/>
      <c r="R240" s="79"/>
      <c r="S240" s="80"/>
      <c r="T240" s="81"/>
    </row>
    <row r="241" spans="1:20" s="4" customFormat="1" ht="18.75">
      <c r="A241" s="252"/>
      <c r="B241" s="254"/>
      <c r="C241" s="50"/>
      <c r="D241" s="61"/>
      <c r="E241" s="78"/>
      <c r="F241" s="78"/>
      <c r="G241" s="78"/>
      <c r="H241" s="79"/>
      <c r="I241" s="79"/>
      <c r="J241" s="80"/>
      <c r="K241" s="80"/>
      <c r="L241" s="79"/>
      <c r="M241" s="79"/>
      <c r="N241" s="79"/>
      <c r="O241" s="79"/>
      <c r="P241" s="79"/>
      <c r="Q241" s="198"/>
      <c r="R241" s="79"/>
      <c r="S241" s="80"/>
      <c r="T241" s="81"/>
    </row>
    <row r="242" spans="1:20" s="4" customFormat="1" ht="20.25" customHeight="1">
      <c r="A242" s="252"/>
      <c r="B242" s="252"/>
      <c r="C242" s="50"/>
      <c r="D242" s="61"/>
      <c r="E242" s="78"/>
      <c r="F242" s="78"/>
      <c r="G242" s="78"/>
      <c r="H242" s="79"/>
      <c r="I242" s="79"/>
      <c r="J242" s="80"/>
      <c r="K242" s="80"/>
      <c r="L242" s="79"/>
      <c r="M242" s="79"/>
      <c r="N242" s="79"/>
      <c r="O242" s="79"/>
      <c r="P242" s="79"/>
      <c r="Q242" s="198"/>
      <c r="R242" s="79"/>
      <c r="S242" s="80"/>
      <c r="T242" s="81"/>
    </row>
    <row r="243" spans="1:20" s="4" customFormat="1" ht="20.25" customHeight="1">
      <c r="A243" s="252"/>
      <c r="B243" s="252"/>
      <c r="C243" s="50"/>
      <c r="D243" s="61"/>
      <c r="E243" s="78"/>
      <c r="F243" s="78"/>
      <c r="G243" s="78"/>
      <c r="H243" s="79"/>
      <c r="I243" s="79"/>
      <c r="J243" s="80"/>
      <c r="K243" s="80"/>
      <c r="L243" s="79"/>
      <c r="M243" s="79"/>
      <c r="N243" s="79"/>
      <c r="O243" s="79"/>
      <c r="P243" s="79"/>
      <c r="Q243" s="198"/>
      <c r="R243" s="79"/>
      <c r="S243" s="80"/>
      <c r="T243" s="81"/>
    </row>
    <row r="244" spans="1:20" s="4" customFormat="1" ht="20.25" customHeight="1">
      <c r="A244" s="252"/>
      <c r="B244" s="252"/>
      <c r="C244" s="50"/>
      <c r="D244" s="61"/>
      <c r="E244" s="78"/>
      <c r="F244" s="78"/>
      <c r="G244" s="78"/>
      <c r="H244" s="79"/>
      <c r="I244" s="79"/>
      <c r="J244" s="80"/>
      <c r="K244" s="80"/>
      <c r="L244" s="79"/>
      <c r="M244" s="79"/>
      <c r="N244" s="79"/>
      <c r="O244" s="79"/>
      <c r="P244" s="79"/>
      <c r="Q244" s="198"/>
      <c r="R244" s="79"/>
      <c r="S244" s="80"/>
      <c r="T244" s="81"/>
    </row>
    <row r="245" spans="1:20" s="4" customFormat="1" ht="18.75">
      <c r="A245" s="252"/>
      <c r="B245" s="252"/>
      <c r="C245" s="50"/>
      <c r="D245" s="61"/>
      <c r="E245" s="78"/>
      <c r="F245" s="78"/>
      <c r="G245" s="78"/>
      <c r="H245" s="79"/>
      <c r="I245" s="79"/>
      <c r="J245" s="80"/>
      <c r="K245" s="80"/>
      <c r="L245" s="79"/>
      <c r="M245" s="79"/>
      <c r="N245" s="79"/>
      <c r="O245" s="79"/>
      <c r="P245" s="79"/>
      <c r="Q245" s="198"/>
      <c r="R245" s="79"/>
      <c r="S245" s="80"/>
      <c r="T245" s="81"/>
    </row>
    <row r="246" spans="1:20" s="4" customFormat="1" ht="18.75">
      <c r="A246" s="252"/>
      <c r="B246" s="252"/>
      <c r="C246" s="50"/>
      <c r="D246" s="61"/>
      <c r="E246" s="78"/>
      <c r="F246" s="78"/>
      <c r="G246" s="78"/>
      <c r="H246" s="79"/>
      <c r="I246" s="79"/>
      <c r="J246" s="80"/>
      <c r="K246" s="80"/>
      <c r="L246" s="79"/>
      <c r="M246" s="79"/>
      <c r="N246" s="79"/>
      <c r="O246" s="79"/>
      <c r="P246" s="79"/>
      <c r="Q246" s="198"/>
      <c r="R246" s="79"/>
      <c r="S246" s="80"/>
      <c r="T246" s="81"/>
    </row>
    <row r="247" spans="1:20" s="4" customFormat="1" ht="18.75">
      <c r="A247" s="252"/>
      <c r="B247" s="252"/>
      <c r="C247" s="50"/>
      <c r="D247" s="61"/>
      <c r="E247" s="78"/>
      <c r="F247" s="78"/>
      <c r="G247" s="78"/>
      <c r="H247" s="79"/>
      <c r="I247" s="79"/>
      <c r="J247" s="80"/>
      <c r="K247" s="80"/>
      <c r="L247" s="79"/>
      <c r="M247" s="79"/>
      <c r="N247" s="79"/>
      <c r="O247" s="79"/>
      <c r="P247" s="79"/>
      <c r="Q247" s="198"/>
      <c r="R247" s="79"/>
      <c r="S247" s="80"/>
      <c r="T247" s="81"/>
    </row>
    <row r="248" spans="1:20" s="4" customFormat="1" ht="18.75">
      <c r="A248" s="252"/>
      <c r="B248" s="252"/>
      <c r="C248" s="50"/>
      <c r="D248" s="61"/>
      <c r="E248" s="78"/>
      <c r="F248" s="78"/>
      <c r="G248" s="78"/>
      <c r="H248" s="79"/>
      <c r="I248" s="79"/>
      <c r="J248" s="80"/>
      <c r="K248" s="80"/>
      <c r="L248" s="79"/>
      <c r="M248" s="79"/>
      <c r="N248" s="79"/>
      <c r="O248" s="79"/>
      <c r="P248" s="79"/>
      <c r="Q248" s="198"/>
      <c r="R248" s="79"/>
      <c r="S248" s="80"/>
      <c r="T248" s="81"/>
    </row>
    <row r="249" spans="1:20" s="4" customFormat="1" ht="18.75">
      <c r="A249" s="252"/>
      <c r="B249" s="252"/>
      <c r="C249" s="50"/>
      <c r="D249" s="61"/>
      <c r="E249" s="78"/>
      <c r="F249" s="78"/>
      <c r="G249" s="78"/>
      <c r="H249" s="79"/>
      <c r="I249" s="79"/>
      <c r="J249" s="80"/>
      <c r="K249" s="80"/>
      <c r="L249" s="79"/>
      <c r="M249" s="79"/>
      <c r="N249" s="79"/>
      <c r="O249" s="79"/>
      <c r="P249" s="79"/>
      <c r="Q249" s="198"/>
      <c r="R249" s="79"/>
      <c r="S249" s="80"/>
      <c r="T249" s="81"/>
    </row>
    <row r="250" spans="1:19" s="4" customFormat="1" ht="18.75">
      <c r="A250" s="252">
        <v>20</v>
      </c>
      <c r="B250" s="243" t="s">
        <v>256</v>
      </c>
      <c r="D250" s="55"/>
      <c r="E250" s="39"/>
      <c r="F250" s="39"/>
      <c r="G250" s="39"/>
      <c r="H250" s="52"/>
      <c r="I250" s="52"/>
      <c r="J250" s="8"/>
      <c r="K250" s="8"/>
      <c r="L250" s="52"/>
      <c r="M250" s="52"/>
      <c r="N250" s="52"/>
      <c r="O250" s="52"/>
      <c r="P250" s="52"/>
      <c r="Q250" s="52"/>
      <c r="R250" s="52"/>
      <c r="S250" s="8"/>
    </row>
    <row r="251" spans="1:19" s="4" customFormat="1" ht="18.75">
      <c r="A251" s="252"/>
      <c r="B251" s="252"/>
      <c r="C251" s="54"/>
      <c r="D251" s="55"/>
      <c r="E251" s="39"/>
      <c r="F251" s="39"/>
      <c r="G251" s="39"/>
      <c r="H251" s="52"/>
      <c r="I251" s="52"/>
      <c r="J251" s="8"/>
      <c r="K251" s="8"/>
      <c r="L251" s="52"/>
      <c r="M251" s="52"/>
      <c r="N251" s="52"/>
      <c r="O251" s="52"/>
      <c r="P251" s="52"/>
      <c r="Q251" s="52"/>
      <c r="R251" s="52"/>
      <c r="S251" s="8"/>
    </row>
    <row r="252" spans="1:19" s="4" customFormat="1" ht="18.75">
      <c r="A252" s="254"/>
      <c r="B252" s="254"/>
      <c r="C252" s="39"/>
      <c r="D252" s="55"/>
      <c r="E252" s="39"/>
      <c r="F252" s="39"/>
      <c r="G252" s="39"/>
      <c r="H252" s="52"/>
      <c r="I252" s="52"/>
      <c r="J252" s="8"/>
      <c r="K252" s="8"/>
      <c r="L252" s="52"/>
      <c r="M252" s="52"/>
      <c r="N252" s="52"/>
      <c r="O252" s="52"/>
      <c r="P252" s="52"/>
      <c r="Q252" s="52"/>
      <c r="R252" s="52"/>
      <c r="S252" s="8"/>
    </row>
    <row r="253" spans="1:18" s="4" customFormat="1" ht="18.75">
      <c r="A253" s="254"/>
      <c r="B253" s="254"/>
      <c r="C253" s="82"/>
      <c r="D253" s="83"/>
      <c r="E253" s="82"/>
      <c r="F253" s="82"/>
      <c r="G253" s="82"/>
      <c r="H253" s="77"/>
      <c r="I253" s="7"/>
      <c r="J253" s="84"/>
      <c r="K253" s="85"/>
      <c r="L253" s="84"/>
      <c r="M253" s="7"/>
      <c r="N253" s="7"/>
      <c r="O253" s="7"/>
      <c r="P253" s="7"/>
      <c r="Q253" s="7"/>
      <c r="R253" s="7"/>
    </row>
    <row r="254" spans="1:18" s="4" customFormat="1" ht="17.25" customHeight="1">
      <c r="A254" s="254"/>
      <c r="B254" s="254"/>
      <c r="C254" s="82"/>
      <c r="D254" s="83"/>
      <c r="E254" s="82"/>
      <c r="F254" s="82"/>
      <c r="G254" s="82"/>
      <c r="H254" s="77"/>
      <c r="I254" s="7"/>
      <c r="J254" s="84"/>
      <c r="K254" s="85"/>
      <c r="L254" s="84"/>
      <c r="M254" s="7"/>
      <c r="N254" s="7"/>
      <c r="O254" s="7"/>
      <c r="P254" s="7"/>
      <c r="Q254" s="7"/>
      <c r="R254" s="7"/>
    </row>
    <row r="255" spans="1:18" s="4" customFormat="1" ht="18.75">
      <c r="A255" s="254"/>
      <c r="B255" s="254"/>
      <c r="C255" s="82"/>
      <c r="D255" s="83"/>
      <c r="E255" s="82"/>
      <c r="F255" s="82"/>
      <c r="G255" s="82"/>
      <c r="I255" s="7"/>
      <c r="J255" s="213" t="s">
        <v>95</v>
      </c>
      <c r="K255" s="213"/>
      <c r="L255" s="213" t="s">
        <v>136</v>
      </c>
      <c r="M255" s="214"/>
      <c r="N255" s="45"/>
      <c r="O255" s="7"/>
      <c r="P255" s="7"/>
      <c r="Q255" s="7"/>
      <c r="R255" s="7"/>
    </row>
    <row r="256" spans="1:18" s="4" customFormat="1" ht="18.75">
      <c r="A256" s="254"/>
      <c r="B256" s="254"/>
      <c r="C256" s="82"/>
      <c r="D256" s="83"/>
      <c r="E256" s="82"/>
      <c r="F256" s="82"/>
      <c r="G256" s="82"/>
      <c r="I256" s="7"/>
      <c r="J256" s="213" t="s">
        <v>96</v>
      </c>
      <c r="K256" s="213"/>
      <c r="L256" s="213" t="s">
        <v>96</v>
      </c>
      <c r="M256" s="214"/>
      <c r="N256" s="214" t="s">
        <v>10</v>
      </c>
      <c r="O256" s="7"/>
      <c r="P256" s="7"/>
      <c r="Q256" s="7"/>
      <c r="R256" s="7"/>
    </row>
    <row r="257" spans="1:18" s="4" customFormat="1" ht="18.75">
      <c r="A257" s="254"/>
      <c r="B257" s="254"/>
      <c r="C257" s="82"/>
      <c r="D257" s="83"/>
      <c r="E257" s="82"/>
      <c r="F257" s="82"/>
      <c r="G257" s="82"/>
      <c r="H257" s="84"/>
      <c r="I257" s="7"/>
      <c r="J257" s="213" t="s">
        <v>4</v>
      </c>
      <c r="K257" s="213"/>
      <c r="L257" s="213" t="s">
        <v>4</v>
      </c>
      <c r="M257" s="214"/>
      <c r="N257" s="214" t="s">
        <v>4</v>
      </c>
      <c r="O257" s="7"/>
      <c r="P257" s="7"/>
      <c r="Q257" s="7"/>
      <c r="R257" s="7"/>
    </row>
    <row r="258" spans="1:18" s="4" customFormat="1" ht="18.75">
      <c r="A258" s="254"/>
      <c r="B258" s="254"/>
      <c r="C258" s="82"/>
      <c r="D258" s="83"/>
      <c r="E258" s="82"/>
      <c r="F258" s="82"/>
      <c r="G258" s="82"/>
      <c r="H258" s="84"/>
      <c r="I258" s="7"/>
      <c r="J258" s="179"/>
      <c r="K258" s="179"/>
      <c r="L258" s="179"/>
      <c r="M258" s="180"/>
      <c r="N258" s="180"/>
      <c r="O258" s="7"/>
      <c r="P258" s="7"/>
      <c r="Q258" s="7"/>
      <c r="R258" s="7"/>
    </row>
    <row r="259" spans="1:18" s="4" customFormat="1" ht="18.75">
      <c r="A259" s="254"/>
      <c r="B259" s="82" t="s">
        <v>133</v>
      </c>
      <c r="D259" s="83"/>
      <c r="E259" s="82"/>
      <c r="F259" s="82"/>
      <c r="G259" s="82"/>
      <c r="H259" s="84"/>
      <c r="I259" s="7"/>
      <c r="J259" s="85"/>
      <c r="K259" s="85"/>
      <c r="L259" s="85"/>
      <c r="M259" s="7"/>
      <c r="N259" s="7"/>
      <c r="O259" s="7"/>
      <c r="P259" s="7"/>
      <c r="Q259" s="7"/>
      <c r="R259" s="7"/>
    </row>
    <row r="260" spans="1:23" s="4" customFormat="1" ht="18.75">
      <c r="A260" s="254"/>
      <c r="B260" s="83" t="s">
        <v>219</v>
      </c>
      <c r="D260" s="237"/>
      <c r="E260" s="82"/>
      <c r="F260" s="82"/>
      <c r="G260" s="82"/>
      <c r="I260" s="86"/>
      <c r="J260" s="346">
        <v>69000000</v>
      </c>
      <c r="K260" s="347"/>
      <c r="L260" s="337">
        <v>341000000</v>
      </c>
      <c r="M260" s="338"/>
      <c r="N260" s="337">
        <f>SUM(J260:L260)</f>
        <v>410000000</v>
      </c>
      <c r="O260" s="7"/>
      <c r="P260" s="7"/>
      <c r="Q260" s="7"/>
      <c r="R260" s="201"/>
      <c r="S260" s="201"/>
      <c r="T260" s="199"/>
      <c r="U260" s="199"/>
      <c r="V260" s="203"/>
      <c r="W260" s="57"/>
    </row>
    <row r="261" spans="1:23" s="4" customFormat="1" ht="18.75">
      <c r="A261" s="254"/>
      <c r="B261" s="83" t="s">
        <v>220</v>
      </c>
      <c r="D261" s="237"/>
      <c r="E261" s="82"/>
      <c r="F261" s="82"/>
      <c r="G261" s="82"/>
      <c r="I261" s="86">
        <v>340941</v>
      </c>
      <c r="J261" s="347">
        <v>24974000</v>
      </c>
      <c r="K261" s="347"/>
      <c r="L261" s="346">
        <f>137228000+106707000</f>
        <v>243935000</v>
      </c>
      <c r="M261" s="338"/>
      <c r="N261" s="337">
        <f>SUM(J261:L261)</f>
        <v>268909000</v>
      </c>
      <c r="O261" s="7"/>
      <c r="P261" s="7"/>
      <c r="Q261" s="7"/>
      <c r="R261" s="201"/>
      <c r="S261" s="201"/>
      <c r="T261" s="199"/>
      <c r="U261" s="199"/>
      <c r="V261" s="203"/>
      <c r="W261" s="57"/>
    </row>
    <row r="262" spans="1:23" s="4" customFormat="1" ht="18.75">
      <c r="A262" s="254"/>
      <c r="B262" s="83" t="s">
        <v>221</v>
      </c>
      <c r="D262" s="237"/>
      <c r="E262" s="82"/>
      <c r="F262" s="82"/>
      <c r="G262" s="82"/>
      <c r="I262" s="7"/>
      <c r="J262" s="346">
        <v>135220000</v>
      </c>
      <c r="K262" s="338"/>
      <c r="L262" s="215">
        <v>0</v>
      </c>
      <c r="M262" s="338"/>
      <c r="N262" s="337">
        <f>SUM(J262:L262)</f>
        <v>135220000</v>
      </c>
      <c r="O262" s="7"/>
      <c r="P262" s="7"/>
      <c r="Q262" s="7"/>
      <c r="R262" s="201"/>
      <c r="S262" s="201"/>
      <c r="T262" s="199"/>
      <c r="U262" s="199"/>
      <c r="V262" s="203"/>
      <c r="W262" s="57"/>
    </row>
    <row r="263" spans="1:23" s="4" customFormat="1" ht="18.75">
      <c r="A263" s="254"/>
      <c r="B263" s="83" t="s">
        <v>222</v>
      </c>
      <c r="D263" s="237"/>
      <c r="E263" s="82"/>
      <c r="F263" s="82"/>
      <c r="G263" s="82"/>
      <c r="I263" s="7"/>
      <c r="J263" s="346">
        <v>15000000</v>
      </c>
      <c r="K263" s="338"/>
      <c r="L263" s="215">
        <v>0</v>
      </c>
      <c r="M263" s="338"/>
      <c r="N263" s="337">
        <f>SUM(J263:L263)</f>
        <v>15000000</v>
      </c>
      <c r="O263" s="7"/>
      <c r="P263" s="7"/>
      <c r="Q263" s="7"/>
      <c r="R263" s="201"/>
      <c r="S263" s="201"/>
      <c r="T263" s="199"/>
      <c r="U263" s="199"/>
      <c r="V263" s="203"/>
      <c r="W263" s="57"/>
    </row>
    <row r="264" spans="1:23" s="4" customFormat="1" ht="18.75">
      <c r="A264" s="254"/>
      <c r="B264" s="83" t="s">
        <v>223</v>
      </c>
      <c r="D264" s="237"/>
      <c r="E264" s="82"/>
      <c r="F264" s="82"/>
      <c r="G264" s="82"/>
      <c r="I264" s="7"/>
      <c r="J264" s="346">
        <f>1156000</f>
        <v>1156000</v>
      </c>
      <c r="K264" s="338"/>
      <c r="L264" s="337">
        <v>7307000</v>
      </c>
      <c r="M264" s="338"/>
      <c r="N264" s="337">
        <f>SUM(J264:L264)</f>
        <v>8463000</v>
      </c>
      <c r="O264" s="7"/>
      <c r="P264" s="7"/>
      <c r="Q264" s="7"/>
      <c r="R264" s="495"/>
      <c r="S264" s="495"/>
      <c r="T264" s="199"/>
      <c r="U264" s="199"/>
      <c r="V264" s="203"/>
      <c r="W264" s="57"/>
    </row>
    <row r="265" spans="1:23" s="4" customFormat="1" ht="18.75">
      <c r="A265" s="254"/>
      <c r="B265" s="83" t="s">
        <v>224</v>
      </c>
      <c r="D265" s="237"/>
      <c r="E265" s="82"/>
      <c r="F265" s="82"/>
      <c r="G265" s="82"/>
      <c r="H265" s="2"/>
      <c r="I265" s="7"/>
      <c r="J265" s="346">
        <v>6000000</v>
      </c>
      <c r="K265" s="338"/>
      <c r="L265" s="501">
        <v>0</v>
      </c>
      <c r="M265" s="501"/>
      <c r="N265" s="337">
        <f>SUM(J265:M265)</f>
        <v>6000000</v>
      </c>
      <c r="O265" s="7"/>
      <c r="P265" s="7"/>
      <c r="Q265" s="7"/>
      <c r="R265" s="201"/>
      <c r="S265" s="201"/>
      <c r="T265" s="199"/>
      <c r="U265" s="199"/>
      <c r="V265" s="203"/>
      <c r="W265" s="57"/>
    </row>
    <row r="266" spans="1:23" s="4" customFormat="1" ht="18.75">
      <c r="A266" s="254"/>
      <c r="B266" s="98" t="s">
        <v>227</v>
      </c>
      <c r="D266" s="83"/>
      <c r="E266" s="82"/>
      <c r="F266" s="82"/>
      <c r="G266" s="82"/>
      <c r="H266" s="7"/>
      <c r="I266" s="7"/>
      <c r="J266" s="349">
        <v>4852000</v>
      </c>
      <c r="K266" s="338"/>
      <c r="L266" s="348">
        <v>0</v>
      </c>
      <c r="M266" s="348"/>
      <c r="N266" s="349">
        <f>SUM(J266:M266)</f>
        <v>4852000</v>
      </c>
      <c r="Q266" s="7"/>
      <c r="R266" s="199"/>
      <c r="S266" s="199"/>
      <c r="T266" s="199"/>
      <c r="U266" s="199"/>
      <c r="V266" s="203"/>
      <c r="W266" s="57"/>
    </row>
    <row r="267" spans="1:23" s="4" customFormat="1" ht="18.75">
      <c r="A267" s="255"/>
      <c r="B267" s="255"/>
      <c r="C267" s="237"/>
      <c r="E267" s="82"/>
      <c r="F267" s="82"/>
      <c r="G267" s="82"/>
      <c r="I267" s="7"/>
      <c r="J267" s="339">
        <f>SUM(J260:K266)</f>
        <v>256202000</v>
      </c>
      <c r="K267" s="339"/>
      <c r="L267" s="339">
        <f>SUM(L260:L266)</f>
        <v>592242000</v>
      </c>
      <c r="M267" s="339"/>
      <c r="N267" s="340">
        <f>SUM(J267:L267)</f>
        <v>848444000</v>
      </c>
      <c r="O267" s="7"/>
      <c r="P267" s="7"/>
      <c r="Q267" s="7"/>
      <c r="R267" s="496"/>
      <c r="S267" s="496"/>
      <c r="T267" s="496"/>
      <c r="U267" s="496"/>
      <c r="V267" s="203"/>
      <c r="W267" s="57"/>
    </row>
    <row r="268" spans="1:23" s="4" customFormat="1" ht="16.5" customHeight="1">
      <c r="A268" s="252"/>
      <c r="B268" s="243"/>
      <c r="C268" s="86"/>
      <c r="E268" s="82"/>
      <c r="F268" s="82"/>
      <c r="G268" s="82"/>
      <c r="H268" s="238"/>
      <c r="I268" s="7"/>
      <c r="J268" s="200"/>
      <c r="K268" s="200"/>
      <c r="L268" s="200"/>
      <c r="M268" s="341"/>
      <c r="N268" s="341"/>
      <c r="O268" s="7"/>
      <c r="P268" s="7"/>
      <c r="Q268" s="7"/>
      <c r="R268" s="200"/>
      <c r="S268" s="200"/>
      <c r="T268" s="200"/>
      <c r="U268" s="200"/>
      <c r="V268" s="203"/>
      <c r="W268" s="57"/>
    </row>
    <row r="269" spans="1:23" s="4" customFormat="1" ht="18.75">
      <c r="A269" s="255"/>
      <c r="B269" s="86" t="s">
        <v>134</v>
      </c>
      <c r="D269" s="83"/>
      <c r="E269" s="82"/>
      <c r="F269" s="82"/>
      <c r="G269" s="82"/>
      <c r="H269" s="7"/>
      <c r="I269" s="7"/>
      <c r="J269" s="200"/>
      <c r="K269" s="200"/>
      <c r="L269" s="200"/>
      <c r="M269" s="341"/>
      <c r="N269" s="341"/>
      <c r="O269" s="7"/>
      <c r="P269" s="7"/>
      <c r="Q269" s="7"/>
      <c r="R269" s="200"/>
      <c r="S269" s="200"/>
      <c r="T269" s="200"/>
      <c r="U269" s="200"/>
      <c r="V269" s="203"/>
      <c r="W269" s="57"/>
    </row>
    <row r="270" spans="1:23" s="4" customFormat="1" ht="18.75">
      <c r="A270" s="255"/>
      <c r="B270" s="98" t="s">
        <v>225</v>
      </c>
      <c r="D270" s="83"/>
      <c r="E270" s="82"/>
      <c r="F270" s="82"/>
      <c r="G270" s="82"/>
      <c r="I270" s="7"/>
      <c r="J270" s="348">
        <v>0</v>
      </c>
      <c r="K270" s="348"/>
      <c r="L270" s="338">
        <f>40000000+40000000</f>
        <v>80000000</v>
      </c>
      <c r="M270" s="338"/>
      <c r="N270" s="349">
        <f>SUM(J270:M270)</f>
        <v>80000000</v>
      </c>
      <c r="O270" s="7"/>
      <c r="P270" s="7"/>
      <c r="Q270" s="7"/>
      <c r="R270" s="200"/>
      <c r="S270" s="200"/>
      <c r="T270" s="200"/>
      <c r="U270" s="200"/>
      <c r="V270" s="203"/>
      <c r="W270" s="57"/>
    </row>
    <row r="271" spans="1:23" s="4" customFormat="1" ht="18.75">
      <c r="A271" s="255"/>
      <c r="B271" s="98" t="s">
        <v>226</v>
      </c>
      <c r="D271" s="83"/>
      <c r="E271" s="82"/>
      <c r="F271" s="82"/>
      <c r="G271" s="82"/>
      <c r="H271" s="7"/>
      <c r="I271" s="7"/>
      <c r="J271" s="349">
        <f>3620000+988000+3503000+3731000+991000+508000</f>
        <v>13341000</v>
      </c>
      <c r="K271" s="338"/>
      <c r="L271" s="348">
        <v>0</v>
      </c>
      <c r="M271" s="348"/>
      <c r="N271" s="349">
        <f>SUM(J271:M271)</f>
        <v>13341000</v>
      </c>
      <c r="O271" s="7"/>
      <c r="P271" s="7"/>
      <c r="Q271" s="7"/>
      <c r="R271" s="496"/>
      <c r="S271" s="496"/>
      <c r="T271" s="496"/>
      <c r="U271" s="496"/>
      <c r="V271" s="203"/>
      <c r="W271" s="57"/>
    </row>
    <row r="272" spans="1:23" s="4" customFormat="1" ht="18.75">
      <c r="A272" s="255"/>
      <c r="B272" s="98" t="s">
        <v>228</v>
      </c>
      <c r="D272" s="83"/>
      <c r="E272" s="82"/>
      <c r="F272" s="82"/>
      <c r="G272" s="82"/>
      <c r="H272" s="7"/>
      <c r="I272" s="7"/>
      <c r="J272" s="349">
        <f>2192000+3229000</f>
        <v>5421000</v>
      </c>
      <c r="K272" s="338"/>
      <c r="L272" s="348">
        <v>0</v>
      </c>
      <c r="M272" s="348"/>
      <c r="N272" s="349">
        <f>SUM(J272:M272)</f>
        <v>5421000</v>
      </c>
      <c r="O272" s="7"/>
      <c r="P272" s="7"/>
      <c r="Q272" s="7"/>
      <c r="R272" s="199"/>
      <c r="S272" s="199"/>
      <c r="T272" s="199"/>
      <c r="U272" s="199"/>
      <c r="V272" s="203"/>
      <c r="W272" s="57"/>
    </row>
    <row r="273" spans="1:23" s="4" customFormat="1" ht="18.75">
      <c r="A273" s="255"/>
      <c r="B273" s="98" t="s">
        <v>221</v>
      </c>
      <c r="D273" s="83"/>
      <c r="E273" s="82"/>
      <c r="F273" s="82"/>
      <c r="G273" s="82"/>
      <c r="H273" s="7"/>
      <c r="I273" s="7"/>
      <c r="J273" s="347">
        <f>450000+81000+1000000</f>
        <v>1531000</v>
      </c>
      <c r="K273" s="338"/>
      <c r="L273" s="348">
        <v>0</v>
      </c>
      <c r="M273" s="348"/>
      <c r="N273" s="349">
        <f>SUM(J273:M273)</f>
        <v>1531000</v>
      </c>
      <c r="O273" s="7"/>
      <c r="P273" s="7"/>
      <c r="Q273" s="7"/>
      <c r="R273" s="199"/>
      <c r="S273" s="199"/>
      <c r="T273" s="199"/>
      <c r="U273" s="199"/>
      <c r="V273" s="203"/>
      <c r="W273" s="57"/>
    </row>
    <row r="274" spans="1:23" s="4" customFormat="1" ht="18.75">
      <c r="A274" s="255"/>
      <c r="B274" s="255"/>
      <c r="C274" s="86"/>
      <c r="D274" s="83"/>
      <c r="E274" s="82"/>
      <c r="F274" s="82"/>
      <c r="G274" s="82"/>
      <c r="H274" s="7"/>
      <c r="I274" s="7"/>
      <c r="J274" s="339">
        <f>SUM(J270:K273)</f>
        <v>20293000</v>
      </c>
      <c r="K274" s="339"/>
      <c r="L274" s="339">
        <f>SUM(L270:M273)</f>
        <v>80000000</v>
      </c>
      <c r="M274" s="339"/>
      <c r="N274" s="339">
        <f>SUM(N270:O273)</f>
        <v>100293000</v>
      </c>
      <c r="O274" s="239"/>
      <c r="P274" s="7"/>
      <c r="Q274" s="7"/>
      <c r="R274" s="496"/>
      <c r="S274" s="496"/>
      <c r="T274" s="496"/>
      <c r="U274" s="496"/>
      <c r="V274" s="203"/>
      <c r="W274" s="57"/>
    </row>
    <row r="275" spans="1:23" s="4" customFormat="1" ht="15.75" customHeight="1">
      <c r="A275" s="255"/>
      <c r="B275" s="255"/>
      <c r="C275" s="86"/>
      <c r="D275" s="83"/>
      <c r="E275" s="82"/>
      <c r="F275" s="82"/>
      <c r="G275" s="82"/>
      <c r="I275" s="7"/>
      <c r="J275" s="338"/>
      <c r="K275" s="338"/>
      <c r="L275" s="338"/>
      <c r="M275" s="338"/>
      <c r="N275" s="338"/>
      <c r="O275" s="85"/>
      <c r="P275" s="7"/>
      <c r="Q275" s="7"/>
      <c r="R275" s="200"/>
      <c r="S275" s="200"/>
      <c r="T275" s="200"/>
      <c r="U275" s="200"/>
      <c r="V275" s="203"/>
      <c r="W275" s="57"/>
    </row>
    <row r="276" spans="1:23" s="4" customFormat="1" ht="19.5" thickBot="1">
      <c r="A276" s="255"/>
      <c r="B276" s="255"/>
      <c r="C276" s="86"/>
      <c r="D276" s="83"/>
      <c r="E276" s="82"/>
      <c r="F276" s="82"/>
      <c r="G276" s="82"/>
      <c r="H276" s="7"/>
      <c r="I276" s="7"/>
      <c r="J276" s="350">
        <f>J267+J274</f>
        <v>276495000</v>
      </c>
      <c r="K276" s="350"/>
      <c r="L276" s="350">
        <f>L267+L274</f>
        <v>672242000</v>
      </c>
      <c r="M276" s="350"/>
      <c r="N276" s="350">
        <f>N267+N274</f>
        <v>948737000</v>
      </c>
      <c r="O276" s="7"/>
      <c r="P276" s="7"/>
      <c r="Q276" s="7"/>
      <c r="R276" s="496"/>
      <c r="S276" s="496"/>
      <c r="T276" s="496"/>
      <c r="U276" s="496"/>
      <c r="V276" s="203"/>
      <c r="W276" s="57"/>
    </row>
    <row r="277" spans="1:23" s="4" customFormat="1" ht="17.25" customHeight="1" thickTop="1">
      <c r="A277" s="255"/>
      <c r="B277" s="255"/>
      <c r="C277" s="86"/>
      <c r="D277" s="83"/>
      <c r="E277" s="82"/>
      <c r="F277" s="82"/>
      <c r="G277" s="82"/>
      <c r="H277" s="7"/>
      <c r="I277" s="7"/>
      <c r="J277" s="241"/>
      <c r="K277" s="241"/>
      <c r="L277" s="241"/>
      <c r="M277" s="240"/>
      <c r="N277" s="240"/>
      <c r="O277" s="7"/>
      <c r="P277" s="7"/>
      <c r="Q277" s="7"/>
      <c r="R277" s="200"/>
      <c r="S277" s="57"/>
      <c r="T277" s="57"/>
      <c r="U277" s="57"/>
      <c r="V277" s="57"/>
      <c r="W277" s="57"/>
    </row>
    <row r="278" spans="1:23" s="4" customFormat="1" ht="18.75">
      <c r="A278" s="277">
        <v>21</v>
      </c>
      <c r="B278" s="50" t="s">
        <v>255</v>
      </c>
      <c r="D278" s="39"/>
      <c r="E278" s="39"/>
      <c r="F278" s="39"/>
      <c r="G278" s="39"/>
      <c r="L278" s="52"/>
      <c r="M278" s="49"/>
      <c r="N278" s="49"/>
      <c r="O278" s="49"/>
      <c r="P278" s="49"/>
      <c r="Q278" s="49"/>
      <c r="R278" s="204"/>
      <c r="S278" s="205"/>
      <c r="T278" s="57"/>
      <c r="U278" s="57"/>
      <c r="V278" s="57"/>
      <c r="W278" s="57"/>
    </row>
    <row r="279" spans="1:23" s="4" customFormat="1" ht="18" customHeight="1">
      <c r="A279" s="252"/>
      <c r="B279" s="252"/>
      <c r="C279" s="54"/>
      <c r="D279" s="39"/>
      <c r="E279" s="39"/>
      <c r="F279" s="39"/>
      <c r="G279" s="39"/>
      <c r="L279" s="52"/>
      <c r="M279" s="49"/>
      <c r="N279" s="49"/>
      <c r="O279" s="49"/>
      <c r="P279" s="49"/>
      <c r="Q279" s="49"/>
      <c r="R279" s="204"/>
      <c r="S279" s="205"/>
      <c r="T279" s="57"/>
      <c r="U279" s="57"/>
      <c r="V279" s="57"/>
      <c r="W279" s="57"/>
    </row>
    <row r="280" spans="1:19" s="4" customFormat="1" ht="18.75">
      <c r="A280" s="252"/>
      <c r="B280" s="252"/>
      <c r="C280" s="54"/>
      <c r="D280" s="39"/>
      <c r="E280" s="39"/>
      <c r="F280" s="39"/>
      <c r="G280" s="39"/>
      <c r="L280" s="52"/>
      <c r="M280" s="49"/>
      <c r="N280" s="49"/>
      <c r="O280" s="49"/>
      <c r="P280" s="49"/>
      <c r="Q280" s="49"/>
      <c r="R280" s="49"/>
      <c r="S280" s="46"/>
    </row>
    <row r="281" spans="1:19" s="4" customFormat="1" ht="18.75">
      <c r="A281" s="252"/>
      <c r="B281" s="252"/>
      <c r="C281" s="54"/>
      <c r="D281" s="39"/>
      <c r="E281" s="39"/>
      <c r="F281" s="39"/>
      <c r="G281" s="39"/>
      <c r="L281" s="52"/>
      <c r="M281" s="49"/>
      <c r="N281" s="49"/>
      <c r="O281" s="49"/>
      <c r="P281" s="49"/>
      <c r="Q281" s="49"/>
      <c r="R281" s="49"/>
      <c r="S281" s="46"/>
    </row>
    <row r="282" spans="1:19" s="4" customFormat="1" ht="15" customHeight="1">
      <c r="A282" s="252"/>
      <c r="B282" s="252"/>
      <c r="C282" s="54"/>
      <c r="D282" s="39"/>
      <c r="E282" s="39"/>
      <c r="F282" s="39"/>
      <c r="G282" s="39"/>
      <c r="L282" s="52"/>
      <c r="M282" s="49"/>
      <c r="N282" s="49"/>
      <c r="O282" s="49"/>
      <c r="P282" s="49"/>
      <c r="Q282" s="49"/>
      <c r="R282" s="49"/>
      <c r="S282" s="46"/>
    </row>
    <row r="283" spans="1:19" s="4" customFormat="1" ht="17.25" customHeight="1">
      <c r="A283" s="252"/>
      <c r="B283" s="252"/>
      <c r="C283" s="54"/>
      <c r="D283" s="39"/>
      <c r="E283" s="39"/>
      <c r="F283" s="39"/>
      <c r="G283" s="39"/>
      <c r="L283" s="52"/>
      <c r="M283" s="49"/>
      <c r="N283" s="49"/>
      <c r="O283" s="49"/>
      <c r="P283" s="49"/>
      <c r="Q283" s="49"/>
      <c r="R283" s="49"/>
      <c r="S283" s="46"/>
    </row>
    <row r="284" spans="1:19" s="4" customFormat="1" ht="18.75">
      <c r="A284" s="277">
        <v>22</v>
      </c>
      <c r="B284" s="58" t="s">
        <v>154</v>
      </c>
      <c r="D284" s="63"/>
      <c r="E284" s="59"/>
      <c r="F284" s="59"/>
      <c r="G284" s="59"/>
      <c r="H284" s="88"/>
      <c r="I284" s="88"/>
      <c r="J284" s="89"/>
      <c r="K284" s="89"/>
      <c r="L284" s="89"/>
      <c r="M284" s="89"/>
      <c r="N284" s="89"/>
      <c r="O284" s="89"/>
      <c r="P284" s="89"/>
      <c r="Q284" s="89"/>
      <c r="R284" s="89"/>
      <c r="S284" s="89"/>
    </row>
    <row r="285" spans="1:19" s="4" customFormat="1" ht="18.75">
      <c r="A285" s="252"/>
      <c r="B285" s="252"/>
      <c r="C285" s="87"/>
      <c r="D285" s="63"/>
      <c r="E285" s="59"/>
      <c r="F285" s="59"/>
      <c r="G285" s="59"/>
      <c r="H285" s="88"/>
      <c r="I285" s="88"/>
      <c r="J285" s="89"/>
      <c r="K285" s="89"/>
      <c r="L285" s="89"/>
      <c r="M285" s="89"/>
      <c r="N285" s="89"/>
      <c r="O285" s="89"/>
      <c r="P285" s="89"/>
      <c r="Q285" s="89"/>
      <c r="R285" s="89"/>
      <c r="S285" s="89"/>
    </row>
    <row r="286" spans="1:19" s="4" customFormat="1" ht="18.75">
      <c r="A286" s="252"/>
      <c r="B286" s="252"/>
      <c r="C286" s="99"/>
      <c r="D286" s="60"/>
      <c r="E286" s="60"/>
      <c r="F286" s="60"/>
      <c r="G286" s="60"/>
      <c r="H286" s="60"/>
      <c r="I286" s="60"/>
      <c r="J286" s="60"/>
      <c r="K286" s="60"/>
      <c r="L286" s="60"/>
      <c r="M286" s="60"/>
      <c r="N286" s="60"/>
      <c r="O286" s="60"/>
      <c r="P286" s="60"/>
      <c r="Q286" s="60"/>
      <c r="R286" s="60"/>
      <c r="S286" s="60"/>
    </row>
    <row r="287" spans="1:19" s="4" customFormat="1" ht="18.75">
      <c r="A287" s="252"/>
      <c r="B287" s="252"/>
      <c r="C287" s="99"/>
      <c r="D287" s="60"/>
      <c r="E287" s="60"/>
      <c r="F287" s="60"/>
      <c r="G287" s="60"/>
      <c r="H287" s="60"/>
      <c r="I287" s="60"/>
      <c r="J287" s="60"/>
      <c r="K287" s="60"/>
      <c r="L287" s="60"/>
      <c r="M287" s="60"/>
      <c r="N287" s="60"/>
      <c r="O287" s="60"/>
      <c r="P287" s="60"/>
      <c r="Q287" s="60"/>
      <c r="R287" s="60"/>
      <c r="S287" s="60"/>
    </row>
    <row r="288" spans="1:19" s="4" customFormat="1" ht="18.75">
      <c r="A288" s="252"/>
      <c r="B288" s="252"/>
      <c r="C288" s="99"/>
      <c r="D288" s="60"/>
      <c r="E288" s="60"/>
      <c r="F288" s="60"/>
      <c r="G288" s="60"/>
      <c r="H288" s="60"/>
      <c r="I288" s="60"/>
      <c r="J288" s="60"/>
      <c r="K288" s="60"/>
      <c r="L288" s="60"/>
      <c r="M288" s="60"/>
      <c r="N288" s="60"/>
      <c r="O288" s="60"/>
      <c r="P288" s="60"/>
      <c r="Q288" s="60"/>
      <c r="R288" s="60"/>
      <c r="S288" s="60"/>
    </row>
    <row r="289" spans="1:19" s="4" customFormat="1" ht="18.75">
      <c r="A289" s="277">
        <v>23</v>
      </c>
      <c r="B289" s="50" t="s">
        <v>257</v>
      </c>
      <c r="D289" s="46"/>
      <c r="E289" s="46"/>
      <c r="F289" s="46"/>
      <c r="G289" s="46"/>
      <c r="H289" s="46"/>
      <c r="I289" s="46"/>
      <c r="J289" s="46"/>
      <c r="K289" s="46"/>
      <c r="L289" s="49"/>
      <c r="M289" s="49"/>
      <c r="N289" s="49"/>
      <c r="O289" s="49"/>
      <c r="P289" s="49"/>
      <c r="Q289" s="49"/>
      <c r="R289" s="49"/>
      <c r="S289" s="46"/>
    </row>
    <row r="290" spans="1:19" s="4" customFormat="1" ht="18.75">
      <c r="A290" s="252"/>
      <c r="B290" s="252"/>
      <c r="C290" s="50"/>
      <c r="D290" s="46"/>
      <c r="E290" s="46"/>
      <c r="F290" s="46"/>
      <c r="G290" s="46"/>
      <c r="H290" s="46"/>
      <c r="I290" s="46"/>
      <c r="J290" s="46"/>
      <c r="K290" s="46"/>
      <c r="L290" s="49"/>
      <c r="M290" s="49"/>
      <c r="N290" s="49"/>
      <c r="O290" s="49"/>
      <c r="P290" s="49"/>
      <c r="Q290" s="49"/>
      <c r="R290" s="49"/>
      <c r="S290" s="46"/>
    </row>
    <row r="291" spans="1:19" s="4" customFormat="1" ht="18.75">
      <c r="A291" s="252"/>
      <c r="B291" s="252"/>
      <c r="C291" s="39"/>
      <c r="D291" s="46"/>
      <c r="E291" s="46"/>
      <c r="F291" s="46"/>
      <c r="G291" s="46"/>
      <c r="H291" s="46"/>
      <c r="I291" s="46"/>
      <c r="J291" s="46"/>
      <c r="K291" s="46"/>
      <c r="L291" s="49"/>
      <c r="M291" s="49"/>
      <c r="N291" s="49"/>
      <c r="O291" s="49"/>
      <c r="P291" s="49"/>
      <c r="Q291" s="49"/>
      <c r="R291" s="49"/>
      <c r="S291" s="46"/>
    </row>
    <row r="292" spans="1:19" s="4" customFormat="1" ht="18.75">
      <c r="A292" s="252"/>
      <c r="B292" s="252"/>
      <c r="C292" s="39"/>
      <c r="D292" s="46"/>
      <c r="E292" s="46"/>
      <c r="F292" s="46"/>
      <c r="G292" s="46"/>
      <c r="H292" s="46"/>
      <c r="I292" s="46"/>
      <c r="J292" s="46"/>
      <c r="K292" s="46"/>
      <c r="L292" s="49"/>
      <c r="M292" s="49"/>
      <c r="N292" s="49"/>
      <c r="O292" s="49"/>
      <c r="P292" s="49"/>
      <c r="Q292" s="49"/>
      <c r="R292" s="49"/>
      <c r="S292" s="46"/>
    </row>
    <row r="293" spans="1:19" s="4" customFormat="1" ht="18.75">
      <c r="A293" s="252"/>
      <c r="B293" s="252"/>
      <c r="C293" s="39"/>
      <c r="D293" s="46"/>
      <c r="E293" s="46"/>
      <c r="F293" s="46"/>
      <c r="G293" s="46"/>
      <c r="H293" s="46"/>
      <c r="I293" s="46"/>
      <c r="J293" s="46"/>
      <c r="K293" s="46"/>
      <c r="L293" s="49"/>
      <c r="M293" s="49"/>
      <c r="N293" s="49"/>
      <c r="O293" s="49"/>
      <c r="P293" s="49"/>
      <c r="Q293" s="49"/>
      <c r="R293" s="49"/>
      <c r="S293" s="46"/>
    </row>
    <row r="294" spans="1:2" s="4" customFormat="1" ht="18.75">
      <c r="A294" s="277">
        <v>24</v>
      </c>
      <c r="B294" s="50" t="s">
        <v>70</v>
      </c>
    </row>
    <row r="295" spans="1:3" s="4" customFormat="1" ht="18.75">
      <c r="A295" s="252"/>
      <c r="B295" s="252"/>
      <c r="C295" s="50"/>
    </row>
    <row r="296" spans="1:19" s="4" customFormat="1" ht="18.75">
      <c r="A296" s="247"/>
      <c r="B296" s="247"/>
      <c r="H296" s="497" t="s">
        <v>97</v>
      </c>
      <c r="I296" s="497"/>
      <c r="J296" s="497"/>
      <c r="K296" s="49"/>
      <c r="L296" s="494" t="s">
        <v>77</v>
      </c>
      <c r="M296" s="494"/>
      <c r="N296" s="494"/>
      <c r="O296" s="64"/>
      <c r="P296" s="64"/>
      <c r="Q296" s="64"/>
      <c r="R296" s="64"/>
      <c r="S296" s="46"/>
    </row>
    <row r="297" spans="1:19" s="4" customFormat="1" ht="18.75">
      <c r="A297" s="247"/>
      <c r="B297" s="247"/>
      <c r="H297" s="497" t="s">
        <v>21</v>
      </c>
      <c r="I297" s="497"/>
      <c r="J297" s="497"/>
      <c r="K297" s="49"/>
      <c r="L297" s="497" t="s">
        <v>21</v>
      </c>
      <c r="M297" s="497"/>
      <c r="N297" s="497"/>
      <c r="O297" s="64"/>
      <c r="P297" s="64"/>
      <c r="Q297" s="64"/>
      <c r="R297" s="64"/>
      <c r="S297" s="46"/>
    </row>
    <row r="298" spans="1:18" s="4" customFormat="1" ht="18.75">
      <c r="A298" s="247"/>
      <c r="B298" s="247"/>
      <c r="H298" s="229" t="str">
        <f>+'Income Statement'!C10</f>
        <v>30.06.2009</v>
      </c>
      <c r="I298" s="229"/>
      <c r="J298" s="229" t="str">
        <f>+'Income Statement'!E10</f>
        <v>30.06.2008</v>
      </c>
      <c r="K298" s="181"/>
      <c r="L298" s="229" t="str">
        <f>+'Income Statement'!G10</f>
        <v>30.06.2009</v>
      </c>
      <c r="M298" s="229"/>
      <c r="N298" s="229" t="str">
        <f>+'Income Statement'!I10</f>
        <v>30.06.2008</v>
      </c>
      <c r="O298" s="65"/>
      <c r="P298" s="65"/>
      <c r="Q298" s="65"/>
      <c r="R298" s="65"/>
    </row>
    <row r="299" spans="1:2" s="4" customFormat="1" ht="18.75">
      <c r="A299" s="247"/>
      <c r="B299" s="247"/>
    </row>
    <row r="300" spans="1:2" s="4" customFormat="1" ht="18.75">
      <c r="A300" s="247"/>
      <c r="B300" s="39" t="s">
        <v>98</v>
      </c>
    </row>
    <row r="301" spans="1:18" s="4" customFormat="1" ht="18.75">
      <c r="A301" s="247"/>
      <c r="B301" s="39"/>
      <c r="H301" s="8"/>
      <c r="I301" s="52"/>
      <c r="J301" s="8"/>
      <c r="K301" s="8"/>
      <c r="L301" s="8"/>
      <c r="M301" s="52"/>
      <c r="N301" s="8"/>
      <c r="O301" s="52"/>
      <c r="P301" s="52"/>
      <c r="Q301" s="52"/>
      <c r="R301" s="52"/>
    </row>
    <row r="302" spans="1:18" s="4" customFormat="1" ht="18.75">
      <c r="A302" s="247"/>
      <c r="B302" s="4" t="s">
        <v>49</v>
      </c>
      <c r="D302" s="46"/>
      <c r="F302" s="95"/>
      <c r="H302" s="52"/>
      <c r="I302" s="52"/>
      <c r="J302" s="8"/>
      <c r="K302" s="8"/>
      <c r="L302" s="8"/>
      <c r="M302" s="52"/>
      <c r="N302" s="8"/>
      <c r="O302" s="52"/>
      <c r="P302" s="52"/>
      <c r="Q302" s="52"/>
      <c r="R302" s="52"/>
    </row>
    <row r="303" spans="1:18" s="4" customFormat="1" ht="18.75">
      <c r="A303" s="247"/>
      <c r="B303" s="39" t="s">
        <v>160</v>
      </c>
      <c r="D303" s="46"/>
      <c r="F303" s="95"/>
      <c r="H303" s="52"/>
      <c r="I303" s="52"/>
      <c r="J303" s="8"/>
      <c r="K303" s="8"/>
      <c r="L303" s="8"/>
      <c r="M303" s="52"/>
      <c r="N303" s="8"/>
      <c r="O303" s="52"/>
      <c r="P303" s="52"/>
      <c r="Q303" s="52"/>
      <c r="R303" s="52"/>
    </row>
    <row r="304" spans="1:18" s="4" customFormat="1" ht="18.75">
      <c r="A304" s="247"/>
      <c r="B304" s="39" t="s">
        <v>192</v>
      </c>
      <c r="F304" s="95" t="s">
        <v>193</v>
      </c>
      <c r="H304" s="116">
        <f>'Income Statement'!C31</f>
        <v>18533000</v>
      </c>
      <c r="I304" s="116"/>
      <c r="J304" s="116">
        <f>'Income Statement'!E31</f>
        <v>13572000</v>
      </c>
      <c r="K304" s="70"/>
      <c r="L304" s="116">
        <f>'Income Statement'!G31</f>
        <v>18533000</v>
      </c>
      <c r="M304" s="116"/>
      <c r="N304" s="116">
        <f>'Income Statement'!I31</f>
        <v>13572000</v>
      </c>
      <c r="O304" s="86"/>
      <c r="P304" s="52"/>
      <c r="Q304" s="52"/>
      <c r="R304" s="52"/>
    </row>
    <row r="305" spans="1:18" s="4" customFormat="1" ht="18.75">
      <c r="A305" s="247"/>
      <c r="B305" s="39"/>
      <c r="F305" s="95"/>
      <c r="H305" s="70"/>
      <c r="I305" s="70"/>
      <c r="J305" s="70"/>
      <c r="K305" s="70"/>
      <c r="L305" s="70"/>
      <c r="M305" s="70"/>
      <c r="N305" s="70"/>
      <c r="O305" s="8"/>
      <c r="P305" s="52"/>
      <c r="Q305" s="52"/>
      <c r="R305" s="52"/>
    </row>
    <row r="306" spans="1:18" s="4" customFormat="1" ht="18.75">
      <c r="A306" s="247"/>
      <c r="B306" s="4" t="s">
        <v>135</v>
      </c>
      <c r="F306" s="95"/>
      <c r="H306" s="70"/>
      <c r="I306" s="70"/>
      <c r="J306" s="70"/>
      <c r="K306" s="70"/>
      <c r="L306" s="70"/>
      <c r="M306" s="70"/>
      <c r="N306" s="70"/>
      <c r="O306" s="8"/>
      <c r="P306" s="52"/>
      <c r="Q306" s="52"/>
      <c r="R306" s="52"/>
    </row>
    <row r="307" spans="1:15" s="4" customFormat="1" ht="18.75">
      <c r="A307" s="247"/>
      <c r="B307" s="4" t="s">
        <v>190</v>
      </c>
      <c r="F307" s="95" t="s">
        <v>191</v>
      </c>
      <c r="H307" s="228">
        <v>710971000</v>
      </c>
      <c r="I307" s="228"/>
      <c r="J307" s="228">
        <v>709535000</v>
      </c>
      <c r="K307" s="207"/>
      <c r="L307" s="228">
        <v>710971000</v>
      </c>
      <c r="M307" s="117"/>
      <c r="N307" s="228">
        <v>709535000</v>
      </c>
      <c r="O307" s="123"/>
    </row>
    <row r="308" spans="1:18" s="4" customFormat="1" ht="18.75">
      <c r="A308" s="247"/>
      <c r="F308" s="95"/>
      <c r="H308" s="184"/>
      <c r="I308" s="185"/>
      <c r="J308" s="184"/>
      <c r="K308" s="185"/>
      <c r="L308" s="184"/>
      <c r="M308" s="185"/>
      <c r="N308" s="184"/>
      <c r="O308" s="90"/>
      <c r="P308" s="90"/>
      <c r="Q308" s="90"/>
      <c r="R308" s="90"/>
    </row>
    <row r="309" spans="1:30" s="4" customFormat="1" ht="19.5" thickBot="1">
      <c r="A309" s="247"/>
      <c r="B309" s="39" t="s">
        <v>188</v>
      </c>
      <c r="F309" s="95" t="s">
        <v>189</v>
      </c>
      <c r="H309" s="186">
        <f>H304/H307*100</f>
        <v>2.60671672965564</v>
      </c>
      <c r="I309" s="186"/>
      <c r="J309" s="186">
        <f>J304/J307*100</f>
        <v>1.9128020464106772</v>
      </c>
      <c r="K309" s="186"/>
      <c r="L309" s="186">
        <f>L304/L307*100</f>
        <v>2.60671672965564</v>
      </c>
      <c r="M309" s="186"/>
      <c r="N309" s="186">
        <f>N304/N307*100</f>
        <v>1.9128020464106772</v>
      </c>
      <c r="O309" s="170"/>
      <c r="Q309" s="172"/>
      <c r="R309" s="172"/>
      <c r="S309" s="172"/>
      <c r="T309" s="172"/>
      <c r="U309" s="101"/>
      <c r="V309" s="101"/>
      <c r="W309" s="101"/>
      <c r="X309" s="101"/>
      <c r="Y309" s="101"/>
      <c r="Z309" s="101"/>
      <c r="AA309" s="101"/>
      <c r="AB309" s="101"/>
      <c r="AC309" s="100"/>
      <c r="AD309" s="100"/>
    </row>
    <row r="310" spans="1:30" s="4" customFormat="1" ht="19.5" thickTop="1">
      <c r="A310" s="247"/>
      <c r="B310" s="247"/>
      <c r="C310" s="45"/>
      <c r="Q310" s="101"/>
      <c r="R310" s="101"/>
      <c r="S310" s="101"/>
      <c r="T310" s="101"/>
      <c r="U310" s="101"/>
      <c r="V310" s="101"/>
      <c r="W310" s="101"/>
      <c r="X310" s="101"/>
      <c r="Y310" s="101"/>
      <c r="Z310" s="101"/>
      <c r="AA310" s="101"/>
      <c r="AB310" s="101"/>
      <c r="AC310" s="100"/>
      <c r="AD310" s="100"/>
    </row>
    <row r="311" spans="1:30" s="4" customFormat="1" ht="18.75">
      <c r="A311" s="247"/>
      <c r="B311" s="247"/>
      <c r="C311" s="60"/>
      <c r="D311" s="60"/>
      <c r="E311" s="60"/>
      <c r="F311" s="60"/>
      <c r="G311" s="60"/>
      <c r="H311" s="60"/>
      <c r="I311" s="60"/>
      <c r="J311" s="60"/>
      <c r="K311" s="60"/>
      <c r="L311" s="60"/>
      <c r="M311" s="60"/>
      <c r="N311" s="60"/>
      <c r="O311" s="51"/>
      <c r="P311" s="51"/>
      <c r="Q311" s="101"/>
      <c r="R311" s="101"/>
      <c r="S311" s="101"/>
      <c r="T311" s="101"/>
      <c r="U311" s="101"/>
      <c r="V311" s="101"/>
      <c r="W311" s="101"/>
      <c r="X311" s="101"/>
      <c r="Y311" s="101"/>
      <c r="Z311" s="101"/>
      <c r="AA311" s="101"/>
      <c r="AB311" s="101"/>
      <c r="AC311" s="100"/>
      <c r="AD311" s="100"/>
    </row>
    <row r="312" spans="1:30" s="4" customFormat="1" ht="18.75">
      <c r="A312" s="247"/>
      <c r="B312" s="247"/>
      <c r="C312" s="60"/>
      <c r="D312" s="60"/>
      <c r="E312" s="60"/>
      <c r="F312" s="60"/>
      <c r="G312" s="60"/>
      <c r="H312" s="60"/>
      <c r="I312" s="60"/>
      <c r="J312" s="60"/>
      <c r="K312" s="60"/>
      <c r="L312" s="60"/>
      <c r="M312" s="60"/>
      <c r="N312" s="60"/>
      <c r="O312" s="51"/>
      <c r="P312" s="51"/>
      <c r="Q312" s="101"/>
      <c r="R312" s="101"/>
      <c r="S312" s="101"/>
      <c r="T312" s="101"/>
      <c r="U312" s="101"/>
      <c r="V312" s="101"/>
      <c r="W312" s="101"/>
      <c r="X312" s="101"/>
      <c r="Y312" s="101"/>
      <c r="Z312" s="101"/>
      <c r="AA312" s="101"/>
      <c r="AB312" s="101"/>
      <c r="AC312" s="100"/>
      <c r="AD312" s="100"/>
    </row>
    <row r="313" spans="1:30" s="4" customFormat="1" ht="18.75">
      <c r="A313" s="247"/>
      <c r="B313" s="247"/>
      <c r="C313" s="60"/>
      <c r="D313" s="60"/>
      <c r="E313" s="60"/>
      <c r="F313" s="60"/>
      <c r="G313" s="60"/>
      <c r="H313" s="60"/>
      <c r="I313" s="60"/>
      <c r="J313" s="60"/>
      <c r="K313" s="60"/>
      <c r="L313" s="60"/>
      <c r="M313" s="60"/>
      <c r="N313" s="60"/>
      <c r="O313" s="51"/>
      <c r="P313" s="51"/>
      <c r="Q313" s="101"/>
      <c r="R313" s="101"/>
      <c r="S313" s="101"/>
      <c r="T313" s="101"/>
      <c r="U313" s="101"/>
      <c r="V313" s="101"/>
      <c r="W313" s="101"/>
      <c r="X313" s="101"/>
      <c r="Y313" s="101"/>
      <c r="Z313" s="101"/>
      <c r="AA313" s="101"/>
      <c r="AB313" s="101"/>
      <c r="AC313" s="100"/>
      <c r="AD313" s="100"/>
    </row>
    <row r="314" spans="1:30" s="4" customFormat="1" ht="18.75">
      <c r="A314" s="247"/>
      <c r="B314" s="247"/>
      <c r="C314" s="60"/>
      <c r="D314" s="60"/>
      <c r="E314" s="60"/>
      <c r="F314" s="60"/>
      <c r="G314" s="60"/>
      <c r="H314" s="60"/>
      <c r="I314" s="60"/>
      <c r="J314" s="60"/>
      <c r="K314" s="60"/>
      <c r="L314" s="60"/>
      <c r="M314" s="60"/>
      <c r="N314" s="60"/>
      <c r="O314" s="51"/>
      <c r="P314" s="51"/>
      <c r="Q314" s="101"/>
      <c r="R314" s="101"/>
      <c r="S314" s="101"/>
      <c r="T314" s="101"/>
      <c r="U314" s="101"/>
      <c r="V314" s="101"/>
      <c r="W314" s="101"/>
      <c r="X314" s="101"/>
      <c r="Y314" s="101"/>
      <c r="Z314" s="101"/>
      <c r="AA314" s="101"/>
      <c r="AB314" s="101"/>
      <c r="AC314" s="100"/>
      <c r="AD314" s="100"/>
    </row>
    <row r="315" spans="1:30" s="38" customFormat="1" ht="18.75">
      <c r="A315" s="248"/>
      <c r="B315" s="248"/>
      <c r="C315" s="171"/>
      <c r="D315" s="171"/>
      <c r="E315" s="171"/>
      <c r="F315" s="171"/>
      <c r="G315" s="171"/>
      <c r="H315" s="171"/>
      <c r="I315" s="171"/>
      <c r="J315" s="171"/>
      <c r="K315" s="171"/>
      <c r="L315" s="171"/>
      <c r="M315" s="171"/>
      <c r="N315" s="171"/>
      <c r="O315" s="100"/>
      <c r="P315" s="100"/>
      <c r="Q315" s="101"/>
      <c r="R315" s="101"/>
      <c r="S315" s="101"/>
      <c r="T315" s="101"/>
      <c r="U315" s="101"/>
      <c r="V315" s="101"/>
      <c r="W315" s="101"/>
      <c r="X315" s="101"/>
      <c r="Y315" s="101"/>
      <c r="Z315" s="101"/>
      <c r="AA315" s="101"/>
      <c r="AB315" s="101"/>
      <c r="AC315" s="100"/>
      <c r="AD315" s="100"/>
    </row>
    <row r="316" spans="1:19" s="38" customFormat="1" ht="18.75">
      <c r="A316" s="248"/>
      <c r="B316" s="248"/>
      <c r="C316" s="171"/>
      <c r="D316" s="171"/>
      <c r="E316" s="171"/>
      <c r="F316" s="171"/>
      <c r="G316" s="171"/>
      <c r="H316" s="171"/>
      <c r="I316" s="171"/>
      <c r="J316" s="171"/>
      <c r="K316" s="171"/>
      <c r="L316" s="171"/>
      <c r="M316" s="171"/>
      <c r="N316" s="171"/>
      <c r="O316" s="100"/>
      <c r="P316" s="100"/>
      <c r="Q316" s="100"/>
      <c r="R316" s="100"/>
      <c r="S316" s="47"/>
    </row>
    <row r="317" spans="1:19" s="38" customFormat="1" ht="18.75">
      <c r="A317" s="248"/>
      <c r="B317" s="248"/>
      <c r="C317" s="171"/>
      <c r="D317" s="171"/>
      <c r="E317" s="171"/>
      <c r="F317" s="171"/>
      <c r="G317" s="171"/>
      <c r="H317" s="171"/>
      <c r="I317" s="171"/>
      <c r="J317" s="171"/>
      <c r="K317" s="171"/>
      <c r="L317" s="171"/>
      <c r="M317" s="171"/>
      <c r="N317" s="171"/>
      <c r="O317" s="100"/>
      <c r="P317" s="100"/>
      <c r="Q317" s="100"/>
      <c r="R317" s="100"/>
      <c r="S317" s="47"/>
    </row>
    <row r="318" spans="1:19" s="38" customFormat="1" ht="18.75">
      <c r="A318" s="248"/>
      <c r="B318" s="248"/>
      <c r="C318" s="101"/>
      <c r="D318" s="101"/>
      <c r="E318" s="101"/>
      <c r="F318" s="101"/>
      <c r="G318" s="101"/>
      <c r="H318" s="101"/>
      <c r="I318" s="101"/>
      <c r="J318" s="101"/>
      <c r="K318" s="101"/>
      <c r="L318" s="101"/>
      <c r="M318" s="101"/>
      <c r="N318" s="101"/>
      <c r="O318" s="100"/>
      <c r="P318" s="100"/>
      <c r="Q318" s="100"/>
      <c r="R318" s="100"/>
      <c r="S318" s="47"/>
    </row>
    <row r="319" spans="1:19" s="45" customFormat="1" ht="18.75">
      <c r="A319" s="50" t="s">
        <v>71</v>
      </c>
      <c r="B319" s="50"/>
      <c r="E319" s="49"/>
      <c r="F319" s="49"/>
      <c r="G319" s="49"/>
      <c r="H319" s="49"/>
      <c r="I319" s="49"/>
      <c r="J319" s="49"/>
      <c r="K319" s="49"/>
      <c r="L319" s="49"/>
      <c r="M319" s="49"/>
      <c r="N319" s="49"/>
      <c r="O319" s="49"/>
      <c r="P319" s="49"/>
      <c r="Q319" s="49"/>
      <c r="R319" s="49"/>
      <c r="S319" s="49"/>
    </row>
    <row r="320" spans="1:2" s="45" customFormat="1" ht="18.75">
      <c r="A320" s="50" t="s">
        <v>72</v>
      </c>
      <c r="B320" s="50"/>
    </row>
    <row r="321" spans="1:2" s="45" customFormat="1" ht="18.75">
      <c r="A321" s="50" t="s">
        <v>73</v>
      </c>
      <c r="B321" s="50"/>
    </row>
    <row r="322" spans="1:3" s="45" customFormat="1" ht="18.75">
      <c r="A322" s="102" t="s">
        <v>252</v>
      </c>
      <c r="B322" s="50"/>
      <c r="C322" s="472"/>
    </row>
    <row r="323" spans="1:2" s="45" customFormat="1" ht="18" customHeight="1">
      <c r="A323" s="102"/>
      <c r="B323" s="102"/>
    </row>
    <row r="324" spans="1:19" s="4" customFormat="1" ht="18" customHeight="1">
      <c r="A324" s="39"/>
      <c r="B324" s="39"/>
      <c r="C324" s="39"/>
      <c r="D324" s="39"/>
      <c r="E324" s="39"/>
      <c r="F324" s="39"/>
      <c r="G324" s="39"/>
      <c r="H324" s="52"/>
      <c r="I324" s="52"/>
      <c r="J324" s="8"/>
      <c r="K324" s="8"/>
      <c r="L324" s="52"/>
      <c r="M324" s="52"/>
      <c r="N324" s="52"/>
      <c r="O324" s="52"/>
      <c r="P324" s="52"/>
      <c r="Q324" s="52"/>
      <c r="R324" s="52"/>
      <c r="S324" s="8"/>
    </row>
    <row r="325" spans="1:2" s="4" customFormat="1" ht="18" customHeight="1">
      <c r="A325" s="39"/>
      <c r="B325" s="39"/>
    </row>
    <row r="326" spans="1:2" s="4" customFormat="1" ht="18" customHeight="1">
      <c r="A326" s="39"/>
      <c r="B326" s="39"/>
    </row>
    <row r="327" spans="1:2" s="4" customFormat="1" ht="18" customHeight="1">
      <c r="A327" s="39"/>
      <c r="B327" s="39"/>
    </row>
    <row r="328" spans="1:2" s="4" customFormat="1" ht="18" customHeight="1">
      <c r="A328" s="39"/>
      <c r="B328" s="39"/>
    </row>
    <row r="329" spans="1:2" s="4" customFormat="1" ht="18" customHeight="1">
      <c r="A329" s="39"/>
      <c r="B329" s="39"/>
    </row>
    <row r="330" spans="1:2" s="4" customFormat="1" ht="18" customHeight="1">
      <c r="A330" s="39"/>
      <c r="B330" s="39"/>
    </row>
    <row r="331" spans="1:2" s="4" customFormat="1" ht="15" customHeight="1">
      <c r="A331" s="39"/>
      <c r="B331" s="39"/>
    </row>
    <row r="332" spans="1:2" s="4" customFormat="1" ht="15" customHeight="1">
      <c r="A332" s="39"/>
      <c r="B332" s="39"/>
    </row>
    <row r="333" spans="1:2" s="4" customFormat="1" ht="15" customHeight="1">
      <c r="A333" s="39"/>
      <c r="B333" s="39"/>
    </row>
    <row r="334" spans="1:2" s="4" customFormat="1" ht="15" customHeight="1">
      <c r="A334" s="39"/>
      <c r="B334" s="39"/>
    </row>
    <row r="335" spans="1:2" s="4" customFormat="1" ht="15" customHeight="1">
      <c r="A335" s="39"/>
      <c r="B335" s="39"/>
    </row>
    <row r="336" spans="1:2" s="4" customFormat="1" ht="15" customHeight="1">
      <c r="A336" s="39"/>
      <c r="B336" s="39"/>
    </row>
    <row r="337" spans="1:2" s="4" customFormat="1" ht="15" customHeight="1">
      <c r="A337" s="39"/>
      <c r="B337" s="39"/>
    </row>
    <row r="338" spans="1:2" s="4" customFormat="1" ht="15" customHeight="1">
      <c r="A338" s="39"/>
      <c r="B338" s="39"/>
    </row>
    <row r="339" spans="1:2" s="4" customFormat="1" ht="15" customHeight="1">
      <c r="A339" s="39"/>
      <c r="B339" s="39"/>
    </row>
    <row r="340" spans="1:2" s="4" customFormat="1" ht="15" customHeight="1">
      <c r="A340" s="39"/>
      <c r="B340" s="39"/>
    </row>
    <row r="341" spans="1:2" s="4" customFormat="1" ht="15" customHeight="1">
      <c r="A341" s="39"/>
      <c r="B341" s="39"/>
    </row>
    <row r="342" spans="1:2" s="4" customFormat="1" ht="15" customHeight="1">
      <c r="A342" s="39"/>
      <c r="B342" s="39"/>
    </row>
    <row r="343" spans="1:2" s="4" customFormat="1" ht="15" customHeight="1">
      <c r="A343" s="39"/>
      <c r="B343" s="39"/>
    </row>
    <row r="344" spans="1:2" s="4" customFormat="1" ht="15" customHeight="1">
      <c r="A344" s="39"/>
      <c r="B344" s="39"/>
    </row>
    <row r="345" spans="1:2" s="4" customFormat="1" ht="15" customHeight="1">
      <c r="A345" s="39"/>
      <c r="B345" s="39"/>
    </row>
    <row r="346" spans="1:2" s="4" customFormat="1" ht="15" customHeight="1">
      <c r="A346" s="39"/>
      <c r="B346" s="39"/>
    </row>
    <row r="347" spans="1:2" s="4" customFormat="1" ht="15" customHeight="1">
      <c r="A347" s="39"/>
      <c r="B347" s="39"/>
    </row>
    <row r="348" spans="1:2" s="4" customFormat="1" ht="18.75">
      <c r="A348" s="39"/>
      <c r="B348" s="39"/>
    </row>
    <row r="349" spans="1:2" s="4" customFormat="1" ht="18.75">
      <c r="A349" s="39"/>
      <c r="B349" s="39"/>
    </row>
    <row r="350" spans="1:2" s="4" customFormat="1" ht="18.75">
      <c r="A350" s="39"/>
      <c r="B350" s="39"/>
    </row>
    <row r="351" spans="1:2" s="4" customFormat="1" ht="18.75">
      <c r="A351" s="39"/>
      <c r="B351" s="39"/>
    </row>
    <row r="352" spans="1:2" s="4" customFormat="1" ht="18.75">
      <c r="A352" s="39"/>
      <c r="B352" s="39"/>
    </row>
    <row r="353" spans="1:2" s="4" customFormat="1" ht="18.75">
      <c r="A353" s="39"/>
      <c r="B353" s="39"/>
    </row>
    <row r="354" spans="1:2" s="4" customFormat="1" ht="18.75">
      <c r="A354" s="39"/>
      <c r="B354" s="39"/>
    </row>
    <row r="355" spans="1:2" s="4" customFormat="1" ht="18.75">
      <c r="A355" s="39"/>
      <c r="B355" s="39"/>
    </row>
    <row r="356" spans="1:2" s="4" customFormat="1" ht="18.75">
      <c r="A356" s="39"/>
      <c r="B356" s="39"/>
    </row>
    <row r="357" spans="1:2" s="4" customFormat="1" ht="18.75">
      <c r="A357" s="39"/>
      <c r="B357" s="39"/>
    </row>
    <row r="358" spans="1:2" s="4" customFormat="1" ht="18.75">
      <c r="A358" s="39"/>
      <c r="B358" s="39"/>
    </row>
    <row r="359" spans="1:2" s="4" customFormat="1" ht="18.75">
      <c r="A359" s="39"/>
      <c r="B359" s="39"/>
    </row>
    <row r="360" spans="1:2" s="4" customFormat="1" ht="18.75">
      <c r="A360" s="39"/>
      <c r="B360" s="39"/>
    </row>
    <row r="361" spans="1:2" s="4" customFormat="1" ht="18.75">
      <c r="A361" s="39"/>
      <c r="B361" s="39"/>
    </row>
    <row r="362" spans="1:2" s="4" customFormat="1" ht="18.75">
      <c r="A362" s="39"/>
      <c r="B362" s="39"/>
    </row>
    <row r="363" spans="1:2" s="4" customFormat="1" ht="18.75">
      <c r="A363" s="39"/>
      <c r="B363" s="39"/>
    </row>
    <row r="364" spans="1:2" s="4" customFormat="1" ht="18.75">
      <c r="A364" s="39"/>
      <c r="B364" s="39"/>
    </row>
    <row r="365" spans="1:2" s="4" customFormat="1" ht="18.75">
      <c r="A365" s="39"/>
      <c r="B365" s="39"/>
    </row>
    <row r="366" spans="1:2" s="4" customFormat="1" ht="18.75">
      <c r="A366" s="39"/>
      <c r="B366" s="39"/>
    </row>
    <row r="367" spans="1:19" ht="15">
      <c r="A367" s="34"/>
      <c r="B367" s="34"/>
      <c r="C367" s="35"/>
      <c r="D367" s="35"/>
      <c r="E367" s="35"/>
      <c r="F367" s="35"/>
      <c r="G367" s="35"/>
      <c r="H367" s="35"/>
      <c r="I367" s="35"/>
      <c r="J367" s="35"/>
      <c r="K367" s="35"/>
      <c r="L367" s="35"/>
      <c r="M367" s="35"/>
      <c r="N367" s="35"/>
      <c r="O367" s="35"/>
      <c r="P367" s="35"/>
      <c r="Q367" s="35"/>
      <c r="R367" s="35"/>
      <c r="S367" s="35"/>
    </row>
    <row r="368" spans="1:19" ht="15">
      <c r="A368" s="34"/>
      <c r="B368" s="34"/>
      <c r="C368" s="35"/>
      <c r="D368" s="35"/>
      <c r="E368" s="35"/>
      <c r="F368" s="35"/>
      <c r="G368" s="35"/>
      <c r="H368" s="35"/>
      <c r="I368" s="35"/>
      <c r="J368" s="35"/>
      <c r="K368" s="35"/>
      <c r="L368" s="35"/>
      <c r="M368" s="35"/>
      <c r="N368" s="35"/>
      <c r="O368" s="35"/>
      <c r="P368" s="35"/>
      <c r="Q368" s="35"/>
      <c r="R368" s="35"/>
      <c r="S368" s="35"/>
    </row>
    <row r="369" spans="1:19" ht="15">
      <c r="A369" s="34"/>
      <c r="B369" s="34"/>
      <c r="C369" s="35"/>
      <c r="D369" s="35"/>
      <c r="E369" s="35"/>
      <c r="F369" s="35"/>
      <c r="G369" s="35"/>
      <c r="H369" s="35"/>
      <c r="I369" s="35"/>
      <c r="J369" s="35"/>
      <c r="K369" s="35"/>
      <c r="L369" s="35"/>
      <c r="M369" s="35"/>
      <c r="N369" s="35"/>
      <c r="O369" s="35"/>
      <c r="P369" s="35"/>
      <c r="Q369" s="35"/>
      <c r="R369" s="35"/>
      <c r="S369" s="35"/>
    </row>
    <row r="370" spans="1:19" ht="15">
      <c r="A370" s="34"/>
      <c r="B370" s="34"/>
      <c r="C370" s="35"/>
      <c r="D370" s="35"/>
      <c r="E370" s="35"/>
      <c r="F370" s="35"/>
      <c r="G370" s="35"/>
      <c r="H370" s="35"/>
      <c r="I370" s="35"/>
      <c r="J370" s="35"/>
      <c r="K370" s="35"/>
      <c r="L370" s="35"/>
      <c r="M370" s="35"/>
      <c r="N370" s="35"/>
      <c r="O370" s="35"/>
      <c r="P370" s="35"/>
      <c r="Q370" s="35"/>
      <c r="R370" s="35"/>
      <c r="S370" s="35"/>
    </row>
    <row r="371" spans="1:19" ht="15">
      <c r="A371" s="34"/>
      <c r="B371" s="34"/>
      <c r="C371" s="35"/>
      <c r="D371" s="35"/>
      <c r="E371" s="35"/>
      <c r="F371" s="35"/>
      <c r="G371" s="35"/>
      <c r="H371" s="35"/>
      <c r="I371" s="35"/>
      <c r="J371" s="35"/>
      <c r="K371" s="35"/>
      <c r="L371" s="35"/>
      <c r="M371" s="35"/>
      <c r="N371" s="35"/>
      <c r="O371" s="35"/>
      <c r="P371" s="35"/>
      <c r="Q371" s="35"/>
      <c r="R371" s="35"/>
      <c r="S371" s="35"/>
    </row>
    <row r="372" spans="1:19" ht="15">
      <c r="A372" s="34"/>
      <c r="B372" s="34"/>
      <c r="C372" s="35"/>
      <c r="D372" s="35"/>
      <c r="E372" s="35"/>
      <c r="F372" s="35"/>
      <c r="G372" s="35"/>
      <c r="H372" s="35"/>
      <c r="I372" s="35"/>
      <c r="J372" s="35"/>
      <c r="K372" s="35"/>
      <c r="L372" s="35"/>
      <c r="M372" s="35"/>
      <c r="N372" s="35"/>
      <c r="O372" s="35"/>
      <c r="P372" s="35"/>
      <c r="Q372" s="35"/>
      <c r="R372" s="35"/>
      <c r="S372" s="35"/>
    </row>
    <row r="373" spans="1:19" ht="15">
      <c r="A373" s="34"/>
      <c r="B373" s="34"/>
      <c r="C373" s="35"/>
      <c r="D373" s="35"/>
      <c r="E373" s="35"/>
      <c r="F373" s="35"/>
      <c r="G373" s="35"/>
      <c r="H373" s="35"/>
      <c r="I373" s="35"/>
      <c r="J373" s="35"/>
      <c r="K373" s="35"/>
      <c r="L373" s="35"/>
      <c r="M373" s="35"/>
      <c r="N373" s="35"/>
      <c r="O373" s="35"/>
      <c r="P373" s="35"/>
      <c r="Q373" s="35"/>
      <c r="R373" s="35"/>
      <c r="S373" s="35"/>
    </row>
    <row r="374" spans="1:19" ht="15">
      <c r="A374" s="34"/>
      <c r="B374" s="34"/>
      <c r="C374" s="35"/>
      <c r="D374" s="35"/>
      <c r="E374" s="35"/>
      <c r="F374" s="35"/>
      <c r="G374" s="35"/>
      <c r="H374" s="35"/>
      <c r="I374" s="35"/>
      <c r="J374" s="35"/>
      <c r="K374" s="35"/>
      <c r="L374" s="35"/>
      <c r="M374" s="35"/>
      <c r="N374" s="35"/>
      <c r="O374" s="35"/>
      <c r="P374" s="35"/>
      <c r="Q374" s="35"/>
      <c r="R374" s="35"/>
      <c r="S374" s="35"/>
    </row>
    <row r="375" spans="1:19" ht="15">
      <c r="A375" s="34"/>
      <c r="B375" s="34"/>
      <c r="C375" s="35"/>
      <c r="D375" s="35"/>
      <c r="E375" s="35"/>
      <c r="F375" s="35"/>
      <c r="G375" s="35"/>
      <c r="H375" s="35"/>
      <c r="I375" s="35"/>
      <c r="J375" s="35"/>
      <c r="K375" s="35"/>
      <c r="L375" s="35"/>
      <c r="M375" s="35"/>
      <c r="N375" s="35"/>
      <c r="O375" s="35"/>
      <c r="P375" s="35"/>
      <c r="Q375" s="35"/>
      <c r="R375" s="35"/>
      <c r="S375" s="35"/>
    </row>
    <row r="376" spans="1:19" ht="15">
      <c r="A376" s="34"/>
      <c r="B376" s="34"/>
      <c r="C376" s="35"/>
      <c r="D376" s="35"/>
      <c r="E376" s="35"/>
      <c r="F376" s="35"/>
      <c r="G376" s="35"/>
      <c r="H376" s="35"/>
      <c r="I376" s="35"/>
      <c r="J376" s="35"/>
      <c r="K376" s="35"/>
      <c r="L376" s="35"/>
      <c r="M376" s="35"/>
      <c r="N376" s="35"/>
      <c r="O376" s="35"/>
      <c r="P376" s="35"/>
      <c r="Q376" s="35"/>
      <c r="R376" s="35"/>
      <c r="S376" s="35"/>
    </row>
    <row r="377" spans="1:19" ht="15">
      <c r="A377" s="34"/>
      <c r="B377" s="34"/>
      <c r="C377" s="35"/>
      <c r="D377" s="35"/>
      <c r="E377" s="35"/>
      <c r="F377" s="35"/>
      <c r="G377" s="35"/>
      <c r="H377" s="35"/>
      <c r="I377" s="35"/>
      <c r="J377" s="35"/>
      <c r="K377" s="35"/>
      <c r="L377" s="35"/>
      <c r="M377" s="35"/>
      <c r="N377" s="35"/>
      <c r="O377" s="35"/>
      <c r="P377" s="35"/>
      <c r="Q377" s="35"/>
      <c r="R377" s="35"/>
      <c r="S377" s="35"/>
    </row>
    <row r="378" spans="1:19" ht="15">
      <c r="A378" s="34"/>
      <c r="B378" s="34"/>
      <c r="C378" s="35"/>
      <c r="D378" s="35"/>
      <c r="E378" s="35"/>
      <c r="F378" s="35"/>
      <c r="G378" s="35"/>
      <c r="H378" s="35"/>
      <c r="I378" s="35"/>
      <c r="J378" s="35"/>
      <c r="K378" s="35"/>
      <c r="L378" s="35"/>
      <c r="M378" s="35"/>
      <c r="N378" s="35"/>
      <c r="O378" s="35"/>
      <c r="P378" s="35"/>
      <c r="Q378" s="35"/>
      <c r="R378" s="35"/>
      <c r="S378" s="35"/>
    </row>
    <row r="379" spans="1:19" ht="15">
      <c r="A379" s="34"/>
      <c r="B379" s="34"/>
      <c r="C379" s="35"/>
      <c r="D379" s="35"/>
      <c r="E379" s="35"/>
      <c r="F379" s="35"/>
      <c r="G379" s="35"/>
      <c r="H379" s="35"/>
      <c r="I379" s="35"/>
      <c r="J379" s="35"/>
      <c r="K379" s="35"/>
      <c r="L379" s="35"/>
      <c r="M379" s="35"/>
      <c r="N379" s="35"/>
      <c r="O379" s="35"/>
      <c r="P379" s="35"/>
      <c r="Q379" s="35"/>
      <c r="R379" s="35"/>
      <c r="S379" s="35"/>
    </row>
    <row r="380" spans="1:19" ht="15">
      <c r="A380" s="34"/>
      <c r="B380" s="34"/>
      <c r="C380" s="35"/>
      <c r="D380" s="35"/>
      <c r="E380" s="35"/>
      <c r="F380" s="35"/>
      <c r="G380" s="35"/>
      <c r="H380" s="35"/>
      <c r="I380" s="35"/>
      <c r="J380" s="35"/>
      <c r="K380" s="35"/>
      <c r="L380" s="35"/>
      <c r="M380" s="35"/>
      <c r="N380" s="35"/>
      <c r="O380" s="35"/>
      <c r="P380" s="35"/>
      <c r="Q380" s="35"/>
      <c r="R380" s="35"/>
      <c r="S380" s="35"/>
    </row>
    <row r="381" spans="1:19" ht="15">
      <c r="A381" s="34"/>
      <c r="B381" s="34"/>
      <c r="C381" s="35"/>
      <c r="D381" s="35"/>
      <c r="E381" s="35"/>
      <c r="F381" s="35"/>
      <c r="G381" s="35"/>
      <c r="H381" s="35"/>
      <c r="I381" s="35"/>
      <c r="J381" s="35"/>
      <c r="K381" s="35"/>
      <c r="L381" s="35"/>
      <c r="M381" s="35"/>
      <c r="N381" s="35"/>
      <c r="O381" s="35"/>
      <c r="P381" s="35"/>
      <c r="Q381" s="35"/>
      <c r="R381" s="35"/>
      <c r="S381" s="35"/>
    </row>
    <row r="382" spans="1:19" ht="15">
      <c r="A382" s="34"/>
      <c r="B382" s="34"/>
      <c r="C382" s="35"/>
      <c r="D382" s="35"/>
      <c r="E382" s="35"/>
      <c r="F382" s="35"/>
      <c r="G382" s="35"/>
      <c r="H382" s="35"/>
      <c r="I382" s="35"/>
      <c r="J382" s="35"/>
      <c r="K382" s="35"/>
      <c r="L382" s="35"/>
      <c r="M382" s="35"/>
      <c r="N382" s="35"/>
      <c r="O382" s="35"/>
      <c r="P382" s="35"/>
      <c r="Q382" s="35"/>
      <c r="R382" s="35"/>
      <c r="S382" s="35"/>
    </row>
    <row r="383" spans="1:19" ht="15">
      <c r="A383" s="34"/>
      <c r="B383" s="34"/>
      <c r="C383" s="35"/>
      <c r="D383" s="35"/>
      <c r="E383" s="35"/>
      <c r="F383" s="35"/>
      <c r="G383" s="35"/>
      <c r="H383" s="35"/>
      <c r="I383" s="35"/>
      <c r="J383" s="35"/>
      <c r="K383" s="35"/>
      <c r="L383" s="35"/>
      <c r="M383" s="35"/>
      <c r="N383" s="35"/>
      <c r="O383" s="35"/>
      <c r="P383" s="35"/>
      <c r="Q383" s="35"/>
      <c r="R383" s="35"/>
      <c r="S383" s="35"/>
    </row>
    <row r="384" spans="1:19" ht="15">
      <c r="A384" s="34"/>
      <c r="B384" s="34"/>
      <c r="C384" s="35"/>
      <c r="D384" s="35"/>
      <c r="E384" s="35"/>
      <c r="F384" s="35"/>
      <c r="G384" s="35"/>
      <c r="H384" s="35"/>
      <c r="I384" s="35"/>
      <c r="J384" s="35"/>
      <c r="K384" s="35"/>
      <c r="L384" s="35"/>
      <c r="M384" s="35"/>
      <c r="N384" s="35"/>
      <c r="O384" s="35"/>
      <c r="P384" s="35"/>
      <c r="Q384" s="35"/>
      <c r="R384" s="35"/>
      <c r="S384" s="35"/>
    </row>
    <row r="385" spans="1:19" ht="15">
      <c r="A385" s="34"/>
      <c r="B385" s="34"/>
      <c r="C385" s="35"/>
      <c r="D385" s="35"/>
      <c r="E385" s="35"/>
      <c r="F385" s="35"/>
      <c r="G385" s="35"/>
      <c r="H385" s="35"/>
      <c r="I385" s="35"/>
      <c r="J385" s="35"/>
      <c r="K385" s="35"/>
      <c r="L385" s="35"/>
      <c r="M385" s="35"/>
      <c r="N385" s="35"/>
      <c r="O385" s="35"/>
      <c r="P385" s="35"/>
      <c r="Q385" s="35"/>
      <c r="R385" s="35"/>
      <c r="S385" s="35"/>
    </row>
    <row r="386" spans="1:19" ht="15">
      <c r="A386" s="34"/>
      <c r="B386" s="34"/>
      <c r="C386" s="35"/>
      <c r="D386" s="35"/>
      <c r="E386" s="35"/>
      <c r="F386" s="35"/>
      <c r="G386" s="35"/>
      <c r="H386" s="35"/>
      <c r="I386" s="35"/>
      <c r="J386" s="35"/>
      <c r="K386" s="35"/>
      <c r="L386" s="35"/>
      <c r="M386" s="35"/>
      <c r="N386" s="35"/>
      <c r="O386" s="35"/>
      <c r="P386" s="35"/>
      <c r="Q386" s="35"/>
      <c r="R386" s="35"/>
      <c r="S386" s="35"/>
    </row>
    <row r="387" spans="1:19" ht="15">
      <c r="A387" s="34"/>
      <c r="B387" s="34"/>
      <c r="C387" s="35"/>
      <c r="D387" s="35"/>
      <c r="E387" s="35"/>
      <c r="F387" s="35"/>
      <c r="G387" s="35"/>
      <c r="H387" s="35"/>
      <c r="I387" s="35"/>
      <c r="J387" s="35"/>
      <c r="K387" s="35"/>
      <c r="L387" s="35"/>
      <c r="M387" s="35"/>
      <c r="N387" s="35"/>
      <c r="O387" s="35"/>
      <c r="P387" s="35"/>
      <c r="Q387" s="35"/>
      <c r="R387" s="35"/>
      <c r="S387" s="35"/>
    </row>
    <row r="388" spans="1:19" ht="15">
      <c r="A388" s="34"/>
      <c r="B388" s="34"/>
      <c r="C388" s="35"/>
      <c r="D388" s="35"/>
      <c r="E388" s="35"/>
      <c r="F388" s="35"/>
      <c r="G388" s="35"/>
      <c r="H388" s="35"/>
      <c r="I388" s="35"/>
      <c r="J388" s="35"/>
      <c r="K388" s="35"/>
      <c r="L388" s="35"/>
      <c r="M388" s="35"/>
      <c r="N388" s="35"/>
      <c r="O388" s="35"/>
      <c r="P388" s="35"/>
      <c r="Q388" s="35"/>
      <c r="R388" s="35"/>
      <c r="S388" s="35"/>
    </row>
    <row r="389" spans="1:19" ht="12.75">
      <c r="A389" s="36"/>
      <c r="B389" s="36"/>
      <c r="C389" s="40"/>
      <c r="D389" s="40"/>
      <c r="E389" s="40"/>
      <c r="F389" s="40"/>
      <c r="G389" s="40"/>
      <c r="H389" s="40"/>
      <c r="I389" s="40"/>
      <c r="J389" s="40"/>
      <c r="K389" s="40"/>
      <c r="L389" s="40"/>
      <c r="M389" s="40"/>
      <c r="N389" s="40"/>
      <c r="O389" s="40"/>
      <c r="P389" s="40"/>
      <c r="Q389" s="40"/>
      <c r="R389" s="40"/>
      <c r="S389" s="40"/>
    </row>
    <row r="390" spans="1:19" ht="12.75">
      <c r="A390" s="36"/>
      <c r="B390" s="36"/>
      <c r="C390" s="40"/>
      <c r="D390" s="40"/>
      <c r="E390" s="40"/>
      <c r="F390" s="40"/>
      <c r="G390" s="40"/>
      <c r="H390" s="40"/>
      <c r="I390" s="40"/>
      <c r="J390" s="40"/>
      <c r="K390" s="40"/>
      <c r="L390" s="40"/>
      <c r="M390" s="40"/>
      <c r="N390" s="40"/>
      <c r="O390" s="40"/>
      <c r="P390" s="40"/>
      <c r="Q390" s="40"/>
      <c r="R390" s="40"/>
      <c r="S390" s="40"/>
    </row>
    <row r="391" spans="1:19" ht="12.75">
      <c r="A391" s="36"/>
      <c r="B391" s="36"/>
      <c r="C391" s="40"/>
      <c r="D391" s="40"/>
      <c r="E391" s="40"/>
      <c r="F391" s="40"/>
      <c r="G391" s="40"/>
      <c r="H391" s="40"/>
      <c r="I391" s="40"/>
      <c r="J391" s="40"/>
      <c r="K391" s="40"/>
      <c r="L391" s="40"/>
      <c r="M391" s="40"/>
      <c r="N391" s="40"/>
      <c r="O391" s="40"/>
      <c r="P391" s="40"/>
      <c r="Q391" s="40"/>
      <c r="R391" s="40"/>
      <c r="S391" s="40"/>
    </row>
  </sheetData>
  <sheetProtection/>
  <mergeCells count="28">
    <mergeCell ref="L190:N190"/>
    <mergeCell ref="L162:N162"/>
    <mergeCell ref="L163:N163"/>
    <mergeCell ref="B24:N25"/>
    <mergeCell ref="B141:N142"/>
    <mergeCell ref="L69:N69"/>
    <mergeCell ref="L56:N56"/>
    <mergeCell ref="L78:N78"/>
    <mergeCell ref="T276:U276"/>
    <mergeCell ref="B129:N130"/>
    <mergeCell ref="H162:J162"/>
    <mergeCell ref="H163:J163"/>
    <mergeCell ref="Q144:AB144"/>
    <mergeCell ref="Q145:AB145"/>
    <mergeCell ref="R267:S267"/>
    <mergeCell ref="T267:U267"/>
    <mergeCell ref="L265:M265"/>
    <mergeCell ref="L189:N189"/>
    <mergeCell ref="R264:S264"/>
    <mergeCell ref="T274:U274"/>
    <mergeCell ref="H297:J297"/>
    <mergeCell ref="R274:S274"/>
    <mergeCell ref="L296:N296"/>
    <mergeCell ref="L297:N297"/>
    <mergeCell ref="R276:S276"/>
    <mergeCell ref="H296:J296"/>
    <mergeCell ref="T271:U271"/>
    <mergeCell ref="R271:S271"/>
  </mergeCells>
  <printOptions/>
  <pageMargins left="0.2" right="0.16" top="0.42" bottom="0.511811023622047" header="0.511811023622047" footer="0.511811023622047"/>
  <pageSetup horizontalDpi="600" verticalDpi="600" orientation="portrait" paperSize="9" scale="95" r:id="rId2"/>
  <rowBreaks count="8" manualBreakCount="8">
    <brk id="45" max="13" man="1"/>
    <brk id="82" max="13" man="1"/>
    <brk id="116" max="13" man="1"/>
    <brk id="154" max="13" man="1"/>
    <brk id="183" max="13" man="1"/>
    <brk id="218" max="13" man="1"/>
    <brk id="248" max="13" man="1"/>
    <brk id="28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2009-08-07T04:34:25Z</cp:lastPrinted>
  <dcterms:created xsi:type="dcterms:W3CDTF">1999-11-03T09:53:03Z</dcterms:created>
  <dcterms:modified xsi:type="dcterms:W3CDTF">2009-08-07T09:26:29Z</dcterms:modified>
  <cp:category/>
  <cp:version/>
  <cp:contentType/>
  <cp:contentStatus/>
</cp:coreProperties>
</file>